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75" yWindow="75" windowWidth="13770" windowHeight="8160" tabRatio="820" firstSheet="1" activeTab="4"/>
  </bookViews>
  <sheets>
    <sheet name="Moshtarakin" sheetId="1" r:id="rId1"/>
    <sheet name="foroush" sheetId="2" r:id="rId2"/>
    <sheet name="Bar" sheetId="3" r:id="rId3"/>
    <sheet name="Shabake" sheetId="4" r:id="rId4"/>
    <sheet name="Roosta" sheetId="5" r:id="rId5"/>
    <sheet name="Chah" sheetId="6" r:id="rId6"/>
    <sheet name="maskan-mehr" sheetId="7" r:id="rId7"/>
  </sheets>
  <externalReferences>
    <externalReference r:id="rId10"/>
  </externalReferences>
  <definedNames>
    <definedName name="_xlnm.Print_Area" localSheetId="1">'foroush'!$A$1:$H$13</definedName>
    <definedName name="_xlnm.Print_Area" localSheetId="6">'maskan-mehr'!$A$1:$T$10</definedName>
    <definedName name="_xlnm.Print_Area" localSheetId="0">'Moshtarakin'!$A$1:$H$13</definedName>
    <definedName name="_xlnm.Print_Area" localSheetId="4">'Roosta'!$A$1:$W$27</definedName>
    <definedName name="_xlnm.Print_Area" localSheetId="3">'Shabake'!$A$1:$R$17</definedName>
    <definedName name="_xlnm.Print_Titles" localSheetId="6">'maskan-mehr'!$1:$3</definedName>
  </definedNames>
  <calcPr fullCalcOnLoad="1"/>
</workbook>
</file>

<file path=xl/comments3.xml><?xml version="1.0" encoding="utf-8"?>
<comments xmlns="http://schemas.openxmlformats.org/spreadsheetml/2006/main">
  <authors>
    <author>gh</author>
  </authors>
  <commentList>
    <comment ref="B7" authorId="0">
      <text>
        <r>
          <rPr>
            <b/>
            <sz val="9"/>
            <rFont val="Tahoma"/>
            <family val="2"/>
          </rPr>
          <t>gh:</t>
        </r>
        <r>
          <rPr>
            <sz val="9"/>
            <rFont val="Tahoma"/>
            <family val="2"/>
          </rPr>
          <t xml:space="preserve">
95/04/30
ساعت  14:50</t>
        </r>
      </text>
    </comment>
    <comment ref="B8" authorId="0">
      <text>
        <r>
          <rPr>
            <b/>
            <sz val="9"/>
            <rFont val="Tahoma"/>
            <family val="2"/>
          </rPr>
          <t>gh:</t>
        </r>
        <r>
          <rPr>
            <sz val="9"/>
            <rFont val="Tahoma"/>
            <family val="2"/>
          </rPr>
          <t xml:space="preserve">
95/05/02 ساعت 15</t>
        </r>
      </text>
    </comment>
  </commentList>
</comments>
</file>

<file path=xl/comments7.xml><?xml version="1.0" encoding="utf-8"?>
<comments xmlns="http://schemas.openxmlformats.org/spreadsheetml/2006/main">
  <authors>
    <author>gh</author>
  </authors>
  <commentList>
    <comment ref="S2" authorId="0">
      <text>
        <r>
          <rPr>
            <b/>
            <sz val="9"/>
            <rFont val="Tahoma"/>
            <family val="2"/>
          </rPr>
          <t>gh:</t>
        </r>
        <r>
          <rPr>
            <sz val="9"/>
            <rFont val="Tahoma"/>
            <family val="2"/>
          </rPr>
          <t xml:space="preserve">
خ علیزاده</t>
        </r>
      </text>
    </comment>
  </commentList>
</comments>
</file>

<file path=xl/sharedStrings.xml><?xml version="1.0" encoding="utf-8"?>
<sst xmlns="http://schemas.openxmlformats.org/spreadsheetml/2006/main" count="362" uniqueCount="185">
  <si>
    <t>نوع مصرف</t>
  </si>
  <si>
    <t>خانگي</t>
  </si>
  <si>
    <t>عمومي</t>
  </si>
  <si>
    <t>كشاورزي</t>
  </si>
  <si>
    <t>صنعتي</t>
  </si>
  <si>
    <t>ساير مصارف</t>
  </si>
  <si>
    <t>روشنايي معابر</t>
  </si>
  <si>
    <t>جمع</t>
  </si>
  <si>
    <t>دوره ي 1</t>
  </si>
  <si>
    <t>دوره ي 2</t>
  </si>
  <si>
    <t>دوره ي 3</t>
  </si>
  <si>
    <t>دوره ي 4</t>
  </si>
  <si>
    <t>دوره ي 5</t>
  </si>
  <si>
    <t>دوره ي 6</t>
  </si>
  <si>
    <t>(مشترك)</t>
  </si>
  <si>
    <t>سال</t>
  </si>
  <si>
    <t xml:space="preserve">جدول 1- موجودي مشتركين شركت توزيع نيروي برق </t>
  </si>
  <si>
    <t>مشتركين: اشخاص حقيقي يا حقوقي كه انشعاب يا انشعاب هاي مورد تقاضاي آنها برطبق مقررات برقرار شده باشد.</t>
  </si>
  <si>
    <t>(مگاوات ساعت)</t>
  </si>
  <si>
    <t xml:space="preserve">جدول 2- فروش (مصرف) شركت توزيع نيروي برق </t>
  </si>
  <si>
    <t xml:space="preserve">در سال </t>
  </si>
  <si>
    <t>فروش: فروش يا مصرف انرژي برق در داخل كشور به مشتركين براساس تعرفه هاي اعلام شده توسط وزارت نيرو انجام مي گيرد.</t>
  </si>
  <si>
    <t>(مگاوات)</t>
  </si>
  <si>
    <t>فروردين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</si>
  <si>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</si>
  <si>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</si>
  <si>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</si>
  <si>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</si>
  <si>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</si>
  <si>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</si>
  <si>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</si>
  <si>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</si>
  <si>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</si>
  <si>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</si>
  <si>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</si>
  <si>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ماه</t>
  </si>
  <si>
    <t>حداكثر بار همزمان با شبكه سراسري</t>
  </si>
  <si>
    <t>حداكثر بار غير همزمان منطقه</t>
  </si>
  <si>
    <t>حداكثر باردرسال</t>
  </si>
  <si>
    <t xml:space="preserve">جدول 3- حداكثر بار شركت توزيع نيروي برق </t>
  </si>
  <si>
    <t>در مواردي كه سيستم بهم پيوسته كل كشور را پوشش ندهد، حداكثر بار همزمان از مجموع حداكثر شبكه ي بهم پيوسته و بار مناطق مجزا به مگاوات، بطور همزمان بدست مي آيد.</t>
  </si>
  <si>
    <r>
      <t>م</t>
    </r>
    <r>
      <rPr>
        <sz val="12"/>
        <rFont val="Nazanin"/>
        <family val="0"/>
      </rPr>
      <t>-حداكثر بار همزمان با شبكه ي سراسري در يك سيستم كاملاً بهم پيوسته (ماهانه) عبارت است از مجموع بار مناطق در لحظه ي حداكثر بار شبكه به مگاوات</t>
    </r>
  </si>
  <si>
    <r>
      <t>م</t>
    </r>
    <r>
      <rPr>
        <sz val="12"/>
        <rFont val="Nazanin"/>
        <family val="0"/>
      </rPr>
      <t>- حداكثر بار غيرهمزمان منطقه، عبارت است از مجموع حداكثر بار مناطق مختلف به مگاوات، شامل حداكثر بار همزمان وابسته به سيستم بهم پيوسته و حداكثر بار مناطق مجزا به مگاوات است (در يك دوره‌ي زماني مانند:‌ماه)</t>
    </r>
  </si>
  <si>
    <t>تا پايان ماه</t>
  </si>
  <si>
    <t>شبكه ي فشار متوسط (km)</t>
  </si>
  <si>
    <t>هوايي</t>
  </si>
  <si>
    <t>زميني</t>
  </si>
  <si>
    <t>ترانسفورماتور</t>
  </si>
  <si>
    <t>تعداد</t>
  </si>
  <si>
    <t>شبكه ي فشار ضعيف (km)</t>
  </si>
  <si>
    <t>تعداد چراغ هاي روشنايي معابر</t>
  </si>
  <si>
    <t xml:space="preserve">جدول 4- موجودي خطوط و ترانسفورماتورهاي شبكه ي توزيع نيروي برق </t>
  </si>
  <si>
    <t>شبكه ي توزيع: مجموعه اي متشكل از خطوط هوايي و زميني فشار متوسط و ضعيف و پست هاي زميني و هوايي است كه براي توزيع انرژي برق در يك محدوده ي معين بكار گرفته مي شود.</t>
  </si>
  <si>
    <t>تعداد روستا</t>
  </si>
  <si>
    <t>تعداد خانوار</t>
  </si>
  <si>
    <t xml:space="preserve">جدول 5- تعداد روستا و خانوار برقدار شده در حوزه ي تحت پوشش شركت  توزيع نيروي برق </t>
  </si>
  <si>
    <t>طول شبكه ي فشار متوسط (كيلومتر)</t>
  </si>
  <si>
    <t>طول شبكه ي فشار ضعيف  (كيلومتر)</t>
  </si>
  <si>
    <t>ظرفيت (كيلوولت آمپر)</t>
  </si>
  <si>
    <t>تعداد (حلقه)</t>
  </si>
  <si>
    <t>متوسط ديماند (كيلووات)</t>
  </si>
  <si>
    <t xml:space="preserve">جدول 6-  موجودي چاه هاي كشاورزي برقدار شده در حوزه ي تحت پوشش  شركت توزيع نيروي برق </t>
  </si>
  <si>
    <t>مصرف انرژي برق (مگاوات ساعت)</t>
  </si>
  <si>
    <t>مشتركين مستقيم در شركت هاي برق منطقه اي: مشتركين خاصي كه روي ولتاژ 63 كيلوولت و به بالا تغذيه مي شود.</t>
  </si>
  <si>
    <t>فروش مستقيم در شركت هاي برق منطقه اي: فروش به مشتركين خاصي كه روي ولتاژ 63 كيلوولت و به بالا تغذيه مي شود.</t>
  </si>
  <si>
    <t>باتوجه به اختلاف ساعت پيك بار مناطق مختلف، مجموع حداكثر بارهاي غيرهمزمان از حداكثر بار همزمان كل كشور بيشتر مي شود.</t>
  </si>
  <si>
    <t>مشتركين مستقيم در شركت هاي توزيع نيروي برق: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ياعمومي هستند.</t>
  </si>
  <si>
    <t>فروش مستقيم در شركت هاي توزيع نيروي برق: فروش به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 يا عمومي هستند.</t>
  </si>
  <si>
    <t>ظرفيت ( مگاولت آمپر)</t>
  </si>
  <si>
    <t xml:space="preserve">زميني </t>
  </si>
  <si>
    <t xml:space="preserve">جمع </t>
  </si>
  <si>
    <t>نام روستا</t>
  </si>
  <si>
    <t>TDI91</t>
  </si>
  <si>
    <t>مجری</t>
  </si>
  <si>
    <t>منابع مالی</t>
  </si>
  <si>
    <t>ترانس</t>
  </si>
  <si>
    <t>دهستان</t>
  </si>
  <si>
    <t>رديف شهر</t>
  </si>
  <si>
    <t>رديف منطقه</t>
  </si>
  <si>
    <t>شهرستان</t>
  </si>
  <si>
    <t>ضعيف</t>
  </si>
  <si>
    <t xml:space="preserve">متوسط       </t>
  </si>
  <si>
    <t>(kva)</t>
  </si>
  <si>
    <t>(km)</t>
  </si>
  <si>
    <t>محل تامين منابع مالی : 1= خودياری ، 2= وزارت نيرو تبصره 25 ،3=مناطق محروم تبصره 37 ، 4=منابع استانی  ، 5=طرح رهبری 6= ساير</t>
  </si>
  <si>
    <t>مجری پروژه : 1= شرکت برق منطقه ای ، 2= شرکت توزيع ، 3= جهاد ، 4= پيمانکار ، 5= ساير</t>
  </si>
  <si>
    <t>جدول 5-1</t>
  </si>
  <si>
    <t xml:space="preserve"> طول شبکه فشار</t>
  </si>
  <si>
    <t>جمع ظرفيت</t>
  </si>
  <si>
    <t>رديف</t>
  </si>
  <si>
    <t>تعداد كل</t>
  </si>
  <si>
    <t xml:space="preserve">جمع كل ظرفيت (مگاولت آمپر) </t>
  </si>
  <si>
    <r>
      <t xml:space="preserve">جدول </t>
    </r>
    <r>
      <rPr>
        <b/>
        <sz val="12"/>
        <rFont val="Zar"/>
        <family val="0"/>
      </rPr>
      <t xml:space="preserve">موجودي ترانسفورماتور ها به تفكيك هوايي وزميني در ماههاي مختلف </t>
    </r>
  </si>
  <si>
    <r>
      <t>توسعه يافته</t>
    </r>
    <r>
      <rPr>
        <b/>
        <sz val="11"/>
        <rFont val="Arial"/>
        <family val="2"/>
      </rPr>
      <t>*</t>
    </r>
  </si>
  <si>
    <r>
      <t>م</t>
    </r>
    <r>
      <rPr>
        <b/>
        <sz val="10"/>
        <rFont val="Nazanin"/>
        <family val="0"/>
      </rPr>
      <t>1- تعداد و خانوار روستاهاي برقدار شده ي جديد و شبكه ي توزيع (فشار متوسط و فشار ضعيف- ظرفيت و تعداد ترانسفورماتور) كه به دليل برقدار شدن روستا نصب شده است.</t>
    </r>
  </si>
  <si>
    <t>م1- تعداد چاه هايي كه توسط شبكه ي توزيع برقدار شده اند، همراه با متوسط ديماند (تقاضاي مصرف)</t>
  </si>
  <si>
    <t>م2- انرژي برق كه توسط چاه هاي كشاورزي در ماه مصرف مي شود.</t>
  </si>
  <si>
    <t xml:space="preserve">دي   </t>
  </si>
  <si>
    <t>وضعيت انشعابات  و شبکه برق مسکن مهر به تفكيك شركت هاي توزيع نيروي برق</t>
  </si>
  <si>
    <t>شركت توزيع</t>
  </si>
  <si>
    <t>شرح</t>
  </si>
  <si>
    <t xml:space="preserve">تير </t>
  </si>
  <si>
    <t xml:space="preserve">بهمن </t>
  </si>
  <si>
    <t xml:space="preserve">کل تعداد مسکن مهر </t>
  </si>
  <si>
    <t>تعداد انشعابات فروخته شده</t>
  </si>
  <si>
    <t>تعداد انشعابات نصب شده</t>
  </si>
  <si>
    <t>طول شبکه فشار متوسط (کيلو متر)</t>
  </si>
  <si>
    <t>طول شبکه فشار ضعيف(کيلومتر)</t>
  </si>
  <si>
    <t>تعداد ترانسفور ماتور (دستگاه)</t>
  </si>
  <si>
    <t>ظرفيت ترانسفورماتور (مگاولت آمپر)</t>
  </si>
  <si>
    <t>-</t>
  </si>
  <si>
    <t>اهواز</t>
  </si>
  <si>
    <t>*</t>
  </si>
  <si>
    <t>باوی</t>
  </si>
  <si>
    <t>ملاثانی</t>
  </si>
  <si>
    <t>شركت توزيع نيروي برق اهواز</t>
  </si>
  <si>
    <t>حميديه</t>
  </si>
  <si>
    <t>شرکت توزيع نيروی برق اهواز</t>
  </si>
  <si>
    <t>مجموع</t>
  </si>
  <si>
    <t>مجموع از ابتدای سال</t>
  </si>
  <si>
    <t>بالای 20 خانوار</t>
  </si>
  <si>
    <t>زیر 20 خانوار</t>
  </si>
  <si>
    <t>تعداد ترانس</t>
  </si>
  <si>
    <t>موجودی سال 1389</t>
  </si>
  <si>
    <t>موجودی سال 1390</t>
  </si>
  <si>
    <t>موجودی سال 1391</t>
  </si>
  <si>
    <t>آمار موجودی برق روستایی در سال های متوالی</t>
  </si>
  <si>
    <t>جدول 5-2</t>
  </si>
  <si>
    <t>کارون</t>
  </si>
  <si>
    <t>موجودی سال 1392</t>
  </si>
  <si>
    <t>عملكرد از ابتدا تا این دوره</t>
  </si>
  <si>
    <t>دستگاه</t>
  </si>
  <si>
    <t>موجودی سال 1393</t>
  </si>
  <si>
    <t>تاريخ برقدار شدن روستا (ماه -سال)</t>
  </si>
  <si>
    <t>بروز رسانی مورخ:</t>
  </si>
  <si>
    <t>94/11/04</t>
  </si>
  <si>
    <t>پيش بيني سال 1395</t>
  </si>
  <si>
    <t>از ابتدا تا پايان سال 1393</t>
  </si>
  <si>
    <t>موجودی سال 1394</t>
  </si>
  <si>
    <t>در سال 1395</t>
  </si>
  <si>
    <t>درسال 1395</t>
  </si>
  <si>
    <t>فقط سال 1394</t>
  </si>
  <si>
    <t>از ابتدا تا پايان سال 1394</t>
  </si>
  <si>
    <t>سال1395</t>
  </si>
  <si>
    <t>عملكرد سال95</t>
  </si>
  <si>
    <t>ردیف</t>
  </si>
  <si>
    <t>شماره پروژه</t>
  </si>
  <si>
    <t>تعداد نصب</t>
  </si>
  <si>
    <t>ظرفیت نصب</t>
  </si>
  <si>
    <t>ظرفیت کلی</t>
  </si>
  <si>
    <t>تعداد جمع آوری</t>
  </si>
  <si>
    <t>ظرفیت جمع آوری</t>
  </si>
  <si>
    <t xml:space="preserve">ظرفیت کلی </t>
  </si>
  <si>
    <t>تعداد جابجایی</t>
  </si>
  <si>
    <t>ظرفیت جابجایی</t>
  </si>
  <si>
    <t>اعتبار</t>
  </si>
  <si>
    <t>منطقه3</t>
  </si>
  <si>
    <t>هاینا</t>
  </si>
  <si>
    <t xml:space="preserve">شماره پروژه </t>
  </si>
  <si>
    <t>متراژ سیم نو</t>
  </si>
  <si>
    <t xml:space="preserve">نوع سیم </t>
  </si>
  <si>
    <t xml:space="preserve">متراژ سیم جمع آوری </t>
  </si>
  <si>
    <t>نوع سیم</t>
  </si>
  <si>
    <t xml:space="preserve">متراژ سیم جابجایی </t>
  </si>
  <si>
    <t xml:space="preserve">متراژ کابل </t>
  </si>
  <si>
    <t>نوع کابل</t>
  </si>
  <si>
    <t xml:space="preserve">کد اعتبار </t>
  </si>
  <si>
    <t>متوسط</t>
  </si>
  <si>
    <t>تعداد پروژه</t>
  </si>
  <si>
    <t>کابل نصب</t>
  </si>
  <si>
    <t xml:space="preserve">جمع آوری </t>
  </si>
  <si>
    <t>جابجایی کابل</t>
  </si>
  <si>
    <t>کد اعتبار</t>
  </si>
  <si>
    <t>4*70+25</t>
  </si>
  <si>
    <t>3*70+50</t>
  </si>
  <si>
    <t>مینک</t>
  </si>
  <si>
    <t>فوکس</t>
  </si>
  <si>
    <t>3*50+25+50+25</t>
  </si>
  <si>
    <t>ضعیف</t>
  </si>
  <si>
    <t>منطقه4</t>
  </si>
  <si>
    <t>آمار روستاهای برق دار شده وتوسعه يافته سال 1395 در پایان این دوره(دی ماه) شركت توزيع نيروي برق اهواز</t>
  </si>
  <si>
    <r>
      <t xml:space="preserve">ظرفیت </t>
    </r>
    <r>
      <rPr>
        <sz val="11"/>
        <rFont val="B Nazanin"/>
        <family val="0"/>
      </rPr>
      <t>(kva)</t>
    </r>
  </si>
  <si>
    <r>
      <t xml:space="preserve">طول شبکه فشار ضعیف </t>
    </r>
    <r>
      <rPr>
        <sz val="11"/>
        <rFont val="B Nazanin"/>
        <family val="0"/>
      </rPr>
      <t>(km)</t>
    </r>
  </si>
  <si>
    <r>
      <t xml:space="preserve">طول شبکه فشار متوسط </t>
    </r>
    <r>
      <rPr>
        <sz val="11"/>
        <rFont val="B Nazanin"/>
        <family val="0"/>
      </rPr>
      <t>(km)</t>
    </r>
  </si>
  <si>
    <t>موجودی سال 1395</t>
  </si>
</sst>
</file>

<file path=xl/styles.xml><?xml version="1.0" encoding="utf-8"?>
<styleSheet xmlns="http://schemas.openxmlformats.org/spreadsheetml/2006/main">
  <numFmts count="3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0000000"/>
    <numFmt numFmtId="180" formatCode="0.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"/>
    <numFmt numFmtId="187" formatCode="0.0%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adr"/>
      <family val="0"/>
    </font>
    <font>
      <sz val="12"/>
      <name val="Nazanin"/>
      <family val="0"/>
    </font>
    <font>
      <sz val="8"/>
      <name val="Arial"/>
      <family val="2"/>
    </font>
    <font>
      <sz val="12"/>
      <color indexed="9"/>
      <name val="Nazanin"/>
      <family val="0"/>
    </font>
    <font>
      <b/>
      <sz val="11"/>
      <name val="Zar"/>
      <family val="0"/>
    </font>
    <font>
      <b/>
      <sz val="10"/>
      <name val="Zar"/>
      <family val="0"/>
    </font>
    <font>
      <b/>
      <sz val="10"/>
      <name val="Badr"/>
      <family val="0"/>
    </font>
    <font>
      <b/>
      <sz val="14"/>
      <name val="Yagut"/>
      <family val="0"/>
    </font>
    <font>
      <b/>
      <sz val="10"/>
      <name val="Yagut"/>
      <family val="0"/>
    </font>
    <font>
      <b/>
      <sz val="12"/>
      <name val="Zar"/>
      <family val="0"/>
    </font>
    <font>
      <b/>
      <sz val="12"/>
      <name val="Nazanin"/>
      <family val="0"/>
    </font>
    <font>
      <b/>
      <sz val="11"/>
      <name val="Arial"/>
      <family val="2"/>
    </font>
    <font>
      <b/>
      <sz val="10"/>
      <name val="Nazanin"/>
      <family val="0"/>
    </font>
    <font>
      <b/>
      <sz val="10"/>
      <color indexed="9"/>
      <name val="Nazanin"/>
      <family val="0"/>
    </font>
    <font>
      <sz val="11"/>
      <name val="Yagut"/>
      <family val="0"/>
    </font>
    <font>
      <b/>
      <sz val="11"/>
      <name val="B Zar"/>
      <family val="0"/>
    </font>
    <font>
      <b/>
      <sz val="10"/>
      <name val="B Zar"/>
      <family val="0"/>
    </font>
    <font>
      <b/>
      <sz val="14"/>
      <name val="B Zar"/>
      <family val="0"/>
    </font>
    <font>
      <b/>
      <sz val="14"/>
      <name val="Titr"/>
      <family val="0"/>
    </font>
    <font>
      <b/>
      <sz val="14"/>
      <name val="Badr"/>
      <family val="0"/>
    </font>
    <font>
      <sz val="14"/>
      <name val="Arial"/>
      <family val="2"/>
    </font>
    <font>
      <sz val="10"/>
      <name val="Badr"/>
      <family val="0"/>
    </font>
    <font>
      <b/>
      <sz val="11"/>
      <name val="Badr"/>
      <family val="0"/>
    </font>
    <font>
      <sz val="11"/>
      <name val="Badr"/>
      <family val="0"/>
    </font>
    <font>
      <b/>
      <sz val="12"/>
      <name val="B Koodak"/>
      <family val="0"/>
    </font>
    <font>
      <sz val="12"/>
      <name val="B Koodak"/>
      <family val="0"/>
    </font>
    <font>
      <b/>
      <sz val="12"/>
      <name val="B Badr"/>
      <family val="0"/>
    </font>
    <font>
      <sz val="12"/>
      <name val="Badr"/>
      <family val="0"/>
    </font>
    <font>
      <b/>
      <sz val="16"/>
      <name val="Badr"/>
      <family val="0"/>
    </font>
    <font>
      <b/>
      <sz val="12"/>
      <name val="Yagut"/>
      <family val="0"/>
    </font>
    <font>
      <sz val="12"/>
      <name val="Zar"/>
      <family val="0"/>
    </font>
    <font>
      <b/>
      <sz val="11"/>
      <name val="B Nazanin"/>
      <family val="0"/>
    </font>
    <font>
      <b/>
      <sz val="12"/>
      <name val="B Yagut"/>
      <family val="0"/>
    </font>
    <font>
      <b/>
      <sz val="12"/>
      <name val="B Zar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B Koodak"/>
      <family val="0"/>
    </font>
    <font>
      <b/>
      <sz val="10"/>
      <name val="B Koodak"/>
      <family val="0"/>
    </font>
    <font>
      <sz val="11"/>
      <name val="B Koodak"/>
      <family val="0"/>
    </font>
    <font>
      <sz val="10"/>
      <name val="B Koodak"/>
      <family val="0"/>
    </font>
    <font>
      <b/>
      <sz val="10"/>
      <name val="Arial"/>
      <family val="2"/>
    </font>
    <font>
      <sz val="11"/>
      <name val="B Nazanin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b/>
      <sz val="12"/>
      <color indexed="18"/>
      <name val="Badr"/>
      <family val="0"/>
    </font>
    <font>
      <sz val="11"/>
      <color indexed="8"/>
      <name val="B Homa"/>
      <family val="0"/>
    </font>
    <font>
      <sz val="14"/>
      <color indexed="8"/>
      <name val="B Homa"/>
      <family val="0"/>
    </font>
    <font>
      <b/>
      <sz val="12"/>
      <color indexed="10"/>
      <name val="Badr"/>
      <family val="0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B Koodak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0"/>
      <color theme="4" tint="-0.4999699890613556"/>
      <name val="Arial"/>
      <family val="2"/>
    </font>
    <font>
      <b/>
      <sz val="12"/>
      <color theme="4" tint="-0.4999699890613556"/>
      <name val="Badr"/>
      <family val="0"/>
    </font>
    <font>
      <sz val="11"/>
      <color theme="1"/>
      <name val="B Homa"/>
      <family val="0"/>
    </font>
    <font>
      <sz val="14"/>
      <color theme="1"/>
      <name val="B Homa"/>
      <family val="0"/>
    </font>
    <font>
      <b/>
      <sz val="12"/>
      <color rgb="FFFF0000"/>
      <name val="Badr"/>
      <family val="0"/>
    </font>
    <font>
      <b/>
      <sz val="12"/>
      <color theme="5"/>
      <name val="Badr"/>
      <family val="0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right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24" borderId="25" xfId="0" applyFont="1" applyFill="1" applyBorder="1" applyAlignment="1">
      <alignment horizontal="center" vertical="center"/>
    </xf>
    <xf numFmtId="0" fontId="18" fillId="24" borderId="26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right" vertical="center"/>
      <protection locked="0"/>
    </xf>
    <xf numFmtId="0" fontId="18" fillId="0" borderId="26" xfId="0" applyFont="1" applyBorder="1" applyAlignment="1" applyProtection="1">
      <alignment horizontal="right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/>
    </xf>
    <xf numFmtId="0" fontId="18" fillId="24" borderId="27" xfId="0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vertical="center"/>
      <protection/>
    </xf>
    <xf numFmtId="0" fontId="73" fillId="0" borderId="0" xfId="0" applyFont="1" applyAlignment="1">
      <alignment/>
    </xf>
    <xf numFmtId="0" fontId="74" fillId="0" borderId="28" xfId="0" applyFont="1" applyBorder="1" applyAlignment="1">
      <alignment horizontal="center" vertical="center"/>
    </xf>
    <xf numFmtId="0" fontId="34" fillId="0" borderId="0" xfId="0" applyFont="1" applyAlignment="1" applyProtection="1">
      <alignment horizontal="center" vertical="center"/>
      <protection locked="0"/>
    </xf>
    <xf numFmtId="0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right" vertical="center"/>
      <protection locked="0"/>
    </xf>
    <xf numFmtId="0" fontId="23" fillId="25" borderId="0" xfId="0" applyFont="1" applyFill="1" applyBorder="1" applyAlignment="1" applyProtection="1">
      <alignment vertical="center"/>
      <protection/>
    </xf>
    <xf numFmtId="0" fontId="25" fillId="25" borderId="23" xfId="0" applyFont="1" applyFill="1" applyBorder="1" applyAlignment="1" applyProtection="1">
      <alignment vertical="center"/>
      <protection locked="0"/>
    </xf>
    <xf numFmtId="0" fontId="24" fillId="25" borderId="23" xfId="0" applyFont="1" applyFill="1" applyBorder="1" applyAlignment="1" applyProtection="1">
      <alignment horizontal="center" vertical="center"/>
      <protection locked="0"/>
    </xf>
    <xf numFmtId="0" fontId="35" fillId="0" borderId="30" xfId="0" applyFont="1" applyBorder="1" applyAlignment="1" applyProtection="1">
      <alignment horizontal="center" vertical="center"/>
      <protection locked="0"/>
    </xf>
    <xf numFmtId="0" fontId="35" fillId="0" borderId="31" xfId="0" applyFont="1" applyBorder="1" applyAlignment="1" applyProtection="1">
      <alignment horizontal="center" vertical="center"/>
      <protection locked="0"/>
    </xf>
    <xf numFmtId="0" fontId="35" fillId="0" borderId="32" xfId="0" applyFont="1" applyBorder="1" applyAlignment="1" applyProtection="1">
      <alignment horizontal="center" vertical="center"/>
      <protection locked="0"/>
    </xf>
    <xf numFmtId="0" fontId="35" fillId="0" borderId="33" xfId="0" applyFont="1" applyBorder="1" applyAlignment="1" applyProtection="1">
      <alignment horizontal="center" vertical="center"/>
      <protection locked="0"/>
    </xf>
    <xf numFmtId="0" fontId="35" fillId="0" borderId="27" xfId="0" applyFont="1" applyBorder="1" applyAlignment="1" applyProtection="1">
      <alignment horizontal="center" vertical="center"/>
      <protection/>
    </xf>
    <xf numFmtId="0" fontId="35" fillId="0" borderId="24" xfId="0" applyFont="1" applyBorder="1" applyAlignment="1" applyProtection="1">
      <alignment horizontal="center" vertical="center"/>
      <protection/>
    </xf>
    <xf numFmtId="0" fontId="37" fillId="0" borderId="0" xfId="58" applyFont="1" applyBorder="1" applyAlignment="1">
      <alignment horizontal="center" vertical="center" readingOrder="2"/>
      <protection/>
    </xf>
    <xf numFmtId="0" fontId="38" fillId="0" borderId="0" xfId="58" applyFont="1" applyAlignment="1">
      <alignment vertical="center"/>
      <protection/>
    </xf>
    <xf numFmtId="0" fontId="24" fillId="0" borderId="0" xfId="58" applyFont="1" applyFill="1" applyBorder="1" applyAlignment="1">
      <alignment horizontal="center" vertical="center" readingOrder="2"/>
      <protection/>
    </xf>
    <xf numFmtId="0" fontId="0" fillId="0" borderId="0" xfId="58" applyFont="1" applyFill="1">
      <alignment/>
      <protection/>
    </xf>
    <xf numFmtId="0" fontId="0" fillId="0" borderId="0" xfId="58" applyFont="1">
      <alignment/>
      <protection/>
    </xf>
    <xf numFmtId="0" fontId="41" fillId="0" borderId="0" xfId="58" applyFont="1" applyFill="1" applyBorder="1" applyAlignment="1">
      <alignment horizontal="center" vertical="center" readingOrder="2"/>
      <protection/>
    </xf>
    <xf numFmtId="0" fontId="0" fillId="0" borderId="0" xfId="58" applyFill="1">
      <alignment/>
      <protection/>
    </xf>
    <xf numFmtId="0" fontId="0" fillId="0" borderId="0" xfId="58">
      <alignment/>
      <protection/>
    </xf>
    <xf numFmtId="0" fontId="0" fillId="0" borderId="0" xfId="58" applyAlignment="1">
      <alignment/>
      <protection/>
    </xf>
    <xf numFmtId="0" fontId="0" fillId="0" borderId="0" xfId="58" applyBorder="1">
      <alignment/>
      <protection/>
    </xf>
    <xf numFmtId="0" fontId="18" fillId="0" borderId="34" xfId="0" applyFont="1" applyBorder="1" applyAlignment="1">
      <alignment horizontal="right" vertical="center"/>
    </xf>
    <xf numFmtId="0" fontId="18" fillId="24" borderId="26" xfId="0" applyFont="1" applyFill="1" applyBorder="1" applyAlignment="1" applyProtection="1">
      <alignment horizontal="center" vertical="center"/>
      <protection/>
    </xf>
    <xf numFmtId="0" fontId="18" fillId="24" borderId="24" xfId="0" applyFont="1" applyFill="1" applyBorder="1" applyAlignment="1" applyProtection="1">
      <alignment horizontal="center" vertical="center"/>
      <protection/>
    </xf>
    <xf numFmtId="0" fontId="18" fillId="24" borderId="26" xfId="0" applyFont="1" applyFill="1" applyBorder="1" applyAlignment="1" applyProtection="1">
      <alignment horizontal="center" vertical="center" wrapText="1"/>
      <protection/>
    </xf>
    <xf numFmtId="0" fontId="18" fillId="24" borderId="2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8" fillId="25" borderId="29" xfId="0" applyFont="1" applyFill="1" applyBorder="1" applyAlignment="1" applyProtection="1">
      <alignment horizontal="center" vertical="center"/>
      <protection locked="0"/>
    </xf>
    <xf numFmtId="0" fontId="18" fillId="25" borderId="15" xfId="0" applyFont="1" applyFill="1" applyBorder="1" applyAlignment="1" applyProtection="1">
      <alignment horizontal="center" vertical="center"/>
      <protection locked="0"/>
    </xf>
    <xf numFmtId="0" fontId="43" fillId="26" borderId="30" xfId="0" applyFont="1" applyFill="1" applyBorder="1" applyAlignment="1" applyProtection="1">
      <alignment horizontal="center"/>
      <protection locked="0"/>
    </xf>
    <xf numFmtId="0" fontId="42" fillId="26" borderId="30" xfId="0" applyFont="1" applyFill="1" applyBorder="1" applyAlignment="1" applyProtection="1">
      <alignment horizontal="center"/>
      <protection locked="0"/>
    </xf>
    <xf numFmtId="0" fontId="42" fillId="26" borderId="30" xfId="0" applyFont="1" applyFill="1" applyBorder="1" applyAlignment="1" applyProtection="1">
      <alignment horizontal="center" vertical="center"/>
      <protection locked="0"/>
    </xf>
    <xf numFmtId="0" fontId="32" fillId="25" borderId="31" xfId="0" applyFont="1" applyFill="1" applyBorder="1" applyAlignment="1" applyProtection="1">
      <alignment horizontal="center" vertical="center"/>
      <protection locked="0"/>
    </xf>
    <xf numFmtId="0" fontId="43" fillId="26" borderId="32" xfId="0" applyFont="1" applyFill="1" applyBorder="1" applyAlignment="1" applyProtection="1">
      <alignment horizontal="center"/>
      <protection locked="0"/>
    </xf>
    <xf numFmtId="0" fontId="42" fillId="26" borderId="32" xfId="0" applyFont="1" applyFill="1" applyBorder="1" applyAlignment="1" applyProtection="1">
      <alignment horizontal="center"/>
      <protection locked="0"/>
    </xf>
    <xf numFmtId="0" fontId="42" fillId="26" borderId="32" xfId="0" applyFont="1" applyFill="1" applyBorder="1" applyAlignment="1" applyProtection="1">
      <alignment horizontal="center" vertical="center"/>
      <protection locked="0"/>
    </xf>
    <xf numFmtId="0" fontId="32" fillId="25" borderId="33" xfId="0" applyFont="1" applyFill="1" applyBorder="1" applyAlignment="1" applyProtection="1">
      <alignment horizontal="center" vertical="center"/>
      <protection locked="0"/>
    </xf>
    <xf numFmtId="0" fontId="42" fillId="26" borderId="35" xfId="0" applyFont="1" applyFill="1" applyBorder="1" applyAlignment="1" applyProtection="1">
      <alignment horizontal="center"/>
      <protection locked="0"/>
    </xf>
    <xf numFmtId="0" fontId="42" fillId="26" borderId="36" xfId="0" applyFont="1" applyFill="1" applyBorder="1" applyAlignment="1" applyProtection="1">
      <alignment horizontal="center"/>
      <protection locked="0"/>
    </xf>
    <xf numFmtId="0" fontId="0" fillId="25" borderId="37" xfId="0" applyFill="1" applyBorder="1" applyAlignment="1" applyProtection="1">
      <alignment/>
      <protection/>
    </xf>
    <xf numFmtId="0" fontId="32" fillId="25" borderId="38" xfId="0" applyFont="1" applyFill="1" applyBorder="1" applyAlignment="1" applyProtection="1">
      <alignment horizontal="center" vertical="center"/>
      <protection locked="0"/>
    </xf>
    <xf numFmtId="0" fontId="18" fillId="25" borderId="30" xfId="0" applyFont="1" applyFill="1" applyBorder="1" applyAlignment="1" applyProtection="1">
      <alignment horizontal="center" vertical="center"/>
      <protection locked="0"/>
    </xf>
    <xf numFmtId="0" fontId="18" fillId="25" borderId="3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178" fontId="18" fillId="0" borderId="0" xfId="0" applyNumberFormat="1" applyFont="1" applyBorder="1" applyAlignment="1" applyProtection="1">
      <alignment horizontal="center" vertical="center"/>
      <protection locked="0"/>
    </xf>
    <xf numFmtId="178" fontId="18" fillId="24" borderId="26" xfId="0" applyNumberFormat="1" applyFont="1" applyFill="1" applyBorder="1" applyAlignment="1" applyProtection="1">
      <alignment horizontal="center" vertical="center"/>
      <protection locked="0"/>
    </xf>
    <xf numFmtId="178" fontId="18" fillId="24" borderId="24" xfId="0" applyNumberFormat="1" applyFont="1" applyFill="1" applyBorder="1" applyAlignment="1" applyProtection="1">
      <alignment horizontal="center" vertical="center"/>
      <protection locked="0"/>
    </xf>
    <xf numFmtId="178" fontId="18" fillId="24" borderId="39" xfId="0" applyNumberFormat="1" applyFont="1" applyFill="1" applyBorder="1" applyAlignment="1" applyProtection="1">
      <alignment horizontal="center" vertical="center"/>
      <protection/>
    </xf>
    <xf numFmtId="0" fontId="45" fillId="24" borderId="15" xfId="0" applyFont="1" applyFill="1" applyBorder="1" applyAlignment="1" applyProtection="1">
      <alignment horizontal="center" vertical="center"/>
      <protection locked="0"/>
    </xf>
    <xf numFmtId="0" fontId="45" fillId="24" borderId="33" xfId="0" applyFont="1" applyFill="1" applyBorder="1" applyAlignment="1" applyProtection="1">
      <alignment horizontal="center" vertical="center"/>
      <protection locked="0"/>
    </xf>
    <xf numFmtId="0" fontId="45" fillId="24" borderId="40" xfId="0" applyFont="1" applyFill="1" applyBorder="1" applyAlignment="1">
      <alignment horizontal="center" vertical="center"/>
    </xf>
    <xf numFmtId="178" fontId="45" fillId="24" borderId="15" xfId="0" applyNumberFormat="1" applyFont="1" applyFill="1" applyBorder="1" applyAlignment="1" applyProtection="1">
      <alignment horizontal="center" vertical="center"/>
      <protection locked="0"/>
    </xf>
    <xf numFmtId="178" fontId="45" fillId="24" borderId="33" xfId="0" applyNumberFormat="1" applyFont="1" applyFill="1" applyBorder="1" applyAlignment="1" applyProtection="1">
      <alignment horizontal="center" vertical="center"/>
      <protection locked="0"/>
    </xf>
    <xf numFmtId="178" fontId="45" fillId="24" borderId="40" xfId="0" applyNumberFormat="1" applyFont="1" applyFill="1" applyBorder="1" applyAlignment="1" applyProtection="1">
      <alignment horizontal="center" vertical="center"/>
      <protection/>
    </xf>
    <xf numFmtId="0" fontId="18" fillId="0" borderId="41" xfId="0" applyFont="1" applyBorder="1" applyAlignment="1">
      <alignment horizontal="right" vertical="center"/>
    </xf>
    <xf numFmtId="1" fontId="45" fillId="24" borderId="33" xfId="0" applyNumberFormat="1" applyFont="1" applyFill="1" applyBorder="1" applyAlignment="1" applyProtection="1">
      <alignment horizontal="center" vertical="center"/>
      <protection locked="0"/>
    </xf>
    <xf numFmtId="0" fontId="45" fillId="24" borderId="29" xfId="0" applyFont="1" applyFill="1" applyBorder="1" applyAlignment="1" applyProtection="1">
      <alignment horizontal="center" vertical="center"/>
      <protection locked="0"/>
    </xf>
    <xf numFmtId="0" fontId="45" fillId="24" borderId="31" xfId="0" applyFont="1" applyFill="1" applyBorder="1" applyAlignment="1" applyProtection="1">
      <alignment horizontal="center" vertical="center"/>
      <protection locked="0"/>
    </xf>
    <xf numFmtId="0" fontId="45" fillId="24" borderId="42" xfId="0" applyFont="1" applyFill="1" applyBorder="1" applyAlignment="1">
      <alignment horizontal="center" vertical="center"/>
    </xf>
    <xf numFmtId="0" fontId="18" fillId="24" borderId="43" xfId="0" applyFont="1" applyFill="1" applyBorder="1" applyAlignment="1" applyProtection="1">
      <alignment horizontal="center" vertical="center"/>
      <protection/>
    </xf>
    <xf numFmtId="0" fontId="18" fillId="24" borderId="44" xfId="0" applyFont="1" applyFill="1" applyBorder="1" applyAlignment="1" applyProtection="1">
      <alignment horizontal="center" vertical="center"/>
      <protection/>
    </xf>
    <xf numFmtId="0" fontId="18" fillId="24" borderId="25" xfId="0" applyFont="1" applyFill="1" applyBorder="1" applyAlignment="1" applyProtection="1">
      <alignment horizontal="center" vertical="center" wrapText="1"/>
      <protection/>
    </xf>
    <xf numFmtId="0" fontId="18" fillId="24" borderId="41" xfId="0" applyFont="1" applyFill="1" applyBorder="1" applyAlignment="1" applyProtection="1">
      <alignment horizontal="center" vertical="center"/>
      <protection/>
    </xf>
    <xf numFmtId="0" fontId="18" fillId="24" borderId="25" xfId="0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34" fillId="0" borderId="0" xfId="0" applyFont="1" applyBorder="1" applyAlignment="1" applyProtection="1">
      <alignment horizontal="right" vertical="center"/>
      <protection locked="0"/>
    </xf>
    <xf numFmtId="0" fontId="18" fillId="24" borderId="45" xfId="0" applyFont="1" applyFill="1" applyBorder="1" applyAlignment="1" applyProtection="1">
      <alignment horizontal="center" vertical="center"/>
      <protection/>
    </xf>
    <xf numFmtId="0" fontId="18" fillId="27" borderId="42" xfId="58" applyFont="1" applyFill="1" applyBorder="1" applyAlignment="1">
      <alignment horizontal="center" vertical="center"/>
      <protection/>
    </xf>
    <xf numFmtId="0" fontId="18" fillId="27" borderId="46" xfId="58" applyFont="1" applyFill="1" applyBorder="1" applyAlignment="1">
      <alignment horizontal="center" vertical="center"/>
      <protection/>
    </xf>
    <xf numFmtId="0" fontId="18" fillId="0" borderId="47" xfId="58" applyFont="1" applyBorder="1" applyAlignment="1">
      <alignment horizontal="center" vertical="center" readingOrder="2"/>
      <protection/>
    </xf>
    <xf numFmtId="0" fontId="18" fillId="0" borderId="38" xfId="58" applyFont="1" applyBorder="1" applyAlignment="1">
      <alignment horizontal="center" vertical="center" readingOrder="2"/>
      <protection/>
    </xf>
    <xf numFmtId="0" fontId="18" fillId="0" borderId="36" xfId="58" applyFont="1" applyBorder="1" applyAlignment="1">
      <alignment horizontal="center" vertical="center" readingOrder="2"/>
      <protection/>
    </xf>
    <xf numFmtId="0" fontId="18" fillId="0" borderId="27" xfId="58" applyFont="1" applyBorder="1" applyAlignment="1">
      <alignment horizontal="center" vertical="center" readingOrder="2"/>
      <protection/>
    </xf>
    <xf numFmtId="0" fontId="18" fillId="0" borderId="45" xfId="58" applyFont="1" applyBorder="1" applyAlignment="1">
      <alignment horizontal="center" vertical="center" readingOrder="2"/>
      <protection/>
    </xf>
    <xf numFmtId="0" fontId="18" fillId="25" borderId="26" xfId="0" applyFont="1" applyFill="1" applyBorder="1" applyAlignment="1" applyProtection="1">
      <alignment horizontal="center" vertical="center"/>
      <protection locked="0"/>
    </xf>
    <xf numFmtId="178" fontId="45" fillId="24" borderId="29" xfId="0" applyNumberFormat="1" applyFont="1" applyFill="1" applyBorder="1" applyAlignment="1" applyProtection="1">
      <alignment horizontal="center" vertical="center"/>
      <protection locked="0"/>
    </xf>
    <xf numFmtId="178" fontId="45" fillId="24" borderId="31" xfId="0" applyNumberFormat="1" applyFont="1" applyFill="1" applyBorder="1" applyAlignment="1" applyProtection="1">
      <alignment horizontal="center" vertical="center"/>
      <protection locked="0"/>
    </xf>
    <xf numFmtId="178" fontId="45" fillId="24" borderId="42" xfId="0" applyNumberFormat="1" applyFont="1" applyFill="1" applyBorder="1" applyAlignment="1" applyProtection="1">
      <alignment horizontal="center" vertical="center"/>
      <protection/>
    </xf>
    <xf numFmtId="178" fontId="45" fillId="24" borderId="38" xfId="0" applyNumberFormat="1" applyFont="1" applyFill="1" applyBorder="1" applyAlignment="1" applyProtection="1">
      <alignment horizontal="center" vertical="center"/>
      <protection locked="0"/>
    </xf>
    <xf numFmtId="0" fontId="43" fillId="26" borderId="27" xfId="0" applyFont="1" applyFill="1" applyBorder="1" applyAlignment="1" applyProtection="1">
      <alignment horizontal="center"/>
      <protection locked="0"/>
    </xf>
    <xf numFmtId="0" fontId="46" fillId="25" borderId="48" xfId="0" applyFont="1" applyFill="1" applyBorder="1" applyAlignment="1" applyProtection="1">
      <alignment horizontal="center" vertical="center"/>
      <protection locked="0"/>
    </xf>
    <xf numFmtId="0" fontId="18" fillId="25" borderId="48" xfId="0" applyFont="1" applyFill="1" applyBorder="1" applyAlignment="1" applyProtection="1">
      <alignment horizontal="center" vertical="center"/>
      <protection locked="0"/>
    </xf>
    <xf numFmtId="0" fontId="32" fillId="25" borderId="48" xfId="0" applyFont="1" applyFill="1" applyBorder="1" applyAlignment="1" applyProtection="1">
      <alignment horizontal="center" vertical="center"/>
      <protection locked="0"/>
    </xf>
    <xf numFmtId="0" fontId="32" fillId="25" borderId="24" xfId="0" applyFont="1" applyFill="1" applyBorder="1" applyAlignment="1" applyProtection="1">
      <alignment horizontal="center" vertical="center"/>
      <protection locked="0"/>
    </xf>
    <xf numFmtId="0" fontId="47" fillId="25" borderId="0" xfId="0" applyFont="1" applyFill="1" applyBorder="1" applyAlignment="1" applyProtection="1">
      <alignment vertical="center"/>
      <protection/>
    </xf>
    <xf numFmtId="0" fontId="50" fillId="25" borderId="0" xfId="0" applyFont="1" applyFill="1" applyBorder="1" applyAlignment="1" applyProtection="1">
      <alignment vertical="center"/>
      <protection/>
    </xf>
    <xf numFmtId="178" fontId="0" fillId="0" borderId="0" xfId="0" applyNumberFormat="1" applyAlignment="1">
      <alignment/>
    </xf>
    <xf numFmtId="0" fontId="34" fillId="25" borderId="23" xfId="0" applyFont="1" applyFill="1" applyBorder="1" applyAlignment="1" applyProtection="1">
      <alignment horizontal="center" vertical="center"/>
      <protection/>
    </xf>
    <xf numFmtId="0" fontId="34" fillId="0" borderId="23" xfId="0" applyFont="1" applyBorder="1" applyAlignment="1" applyProtection="1">
      <alignment vertical="center"/>
      <protection/>
    </xf>
    <xf numFmtId="0" fontId="18" fillId="25" borderId="15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 applyProtection="1">
      <alignment horizontal="right" vertical="center"/>
      <protection locked="0"/>
    </xf>
    <xf numFmtId="178" fontId="45" fillId="26" borderId="15" xfId="0" applyNumberFormat="1" applyFont="1" applyFill="1" applyBorder="1" applyAlignment="1" applyProtection="1">
      <alignment horizontal="center" vertical="center"/>
      <protection locked="0"/>
    </xf>
    <xf numFmtId="0" fontId="45" fillId="0" borderId="46" xfId="0" applyFont="1" applyBorder="1" applyAlignment="1">
      <alignment horizontal="center" vertical="center"/>
    </xf>
    <xf numFmtId="178" fontId="45" fillId="24" borderId="14" xfId="0" applyNumberFormat="1" applyFont="1" applyFill="1" applyBorder="1" applyAlignment="1" applyProtection="1">
      <alignment horizontal="center" vertical="center"/>
      <protection/>
    </xf>
    <xf numFmtId="1" fontId="45" fillId="0" borderId="42" xfId="0" applyNumberFormat="1" applyFont="1" applyBorder="1" applyAlignment="1" applyProtection="1">
      <alignment horizontal="center" vertical="center"/>
      <protection locked="0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178" fontId="45" fillId="24" borderId="33" xfId="0" applyNumberFormat="1" applyFont="1" applyFill="1" applyBorder="1" applyAlignment="1" applyProtection="1">
      <alignment horizontal="center" vertical="center"/>
      <protection/>
    </xf>
    <xf numFmtId="1" fontId="45" fillId="0" borderId="47" xfId="0" applyNumberFormat="1" applyFont="1" applyBorder="1" applyAlignment="1" applyProtection="1">
      <alignment horizontal="center" vertical="center"/>
      <protection locked="0"/>
    </xf>
    <xf numFmtId="178" fontId="45" fillId="0" borderId="49" xfId="0" applyNumberFormat="1" applyFont="1" applyBorder="1" applyAlignment="1">
      <alignment horizontal="center" vertical="center"/>
    </xf>
    <xf numFmtId="178" fontId="45" fillId="0" borderId="50" xfId="0" applyNumberFormat="1" applyFont="1" applyBorder="1" applyAlignment="1">
      <alignment horizontal="center" vertical="center"/>
    </xf>
    <xf numFmtId="0" fontId="45" fillId="24" borderId="15" xfId="0" applyFont="1" applyFill="1" applyBorder="1" applyAlignment="1">
      <alignment horizontal="center" vertical="center"/>
    </xf>
    <xf numFmtId="1" fontId="45" fillId="24" borderId="33" xfId="0" applyNumberFormat="1" applyFont="1" applyFill="1" applyBorder="1" applyAlignment="1" applyProtection="1">
      <alignment horizontal="center" vertical="center"/>
      <protection/>
    </xf>
    <xf numFmtId="178" fontId="45" fillId="0" borderId="15" xfId="0" applyNumberFormat="1" applyFont="1" applyFill="1" applyBorder="1" applyAlignment="1" applyProtection="1">
      <alignment horizontal="center" vertical="center"/>
      <protection locked="0"/>
    </xf>
    <xf numFmtId="0" fontId="32" fillId="25" borderId="18" xfId="0" applyFont="1" applyFill="1" applyBorder="1" applyAlignment="1" applyProtection="1">
      <alignment horizontal="center" vertical="center"/>
      <protection locked="0"/>
    </xf>
    <xf numFmtId="0" fontId="37" fillId="0" borderId="49" xfId="58" applyFont="1" applyBorder="1" applyAlignment="1">
      <alignment horizontal="center" vertical="center" readingOrder="2"/>
      <protection/>
    </xf>
    <xf numFmtId="1" fontId="37" fillId="0" borderId="49" xfId="58" applyNumberFormat="1" applyFont="1" applyBorder="1" applyAlignment="1">
      <alignment horizontal="center" vertical="center" readingOrder="2"/>
      <protection/>
    </xf>
    <xf numFmtId="1" fontId="45" fillId="24" borderId="12" xfId="0" applyNumberFormat="1" applyFont="1" applyFill="1" applyBorder="1" applyAlignment="1">
      <alignment horizontal="center" vertical="center"/>
    </xf>
    <xf numFmtId="1" fontId="45" fillId="24" borderId="15" xfId="0" applyNumberFormat="1" applyFont="1" applyFill="1" applyBorder="1" applyAlignment="1">
      <alignment horizontal="center" vertical="center"/>
    </xf>
    <xf numFmtId="0" fontId="18" fillId="0" borderId="32" xfId="58" applyFont="1" applyBorder="1" applyAlignment="1" applyProtection="1">
      <alignment horizontal="center" vertical="center"/>
      <protection locked="0"/>
    </xf>
    <xf numFmtId="0" fontId="18" fillId="0" borderId="33" xfId="58" applyFont="1" applyBorder="1" applyAlignment="1" applyProtection="1">
      <alignment horizontal="center" vertical="center"/>
      <protection locked="0"/>
    </xf>
    <xf numFmtId="1" fontId="37" fillId="0" borderId="51" xfId="58" applyNumberFormat="1" applyFont="1" applyBorder="1" applyAlignment="1">
      <alignment horizontal="center" vertical="center" readingOrder="2"/>
      <protection/>
    </xf>
    <xf numFmtId="0" fontId="18" fillId="0" borderId="17" xfId="58" applyFont="1" applyBorder="1" applyAlignment="1" applyProtection="1">
      <alignment horizontal="center" vertical="center"/>
      <protection locked="0"/>
    </xf>
    <xf numFmtId="0" fontId="18" fillId="0" borderId="18" xfId="58" applyFont="1" applyBorder="1" applyAlignment="1" applyProtection="1">
      <alignment horizontal="center" vertical="center"/>
      <protection locked="0"/>
    </xf>
    <xf numFmtId="180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>
      <alignment horizontal="right" vertical="center"/>
    </xf>
    <xf numFmtId="0" fontId="18" fillId="25" borderId="13" xfId="0" applyFont="1" applyFill="1" applyBorder="1" applyAlignment="1" applyProtection="1">
      <alignment horizontal="center" vertical="center"/>
      <protection locked="0"/>
    </xf>
    <xf numFmtId="178" fontId="45" fillId="0" borderId="52" xfId="0" applyNumberFormat="1" applyFont="1" applyBorder="1" applyAlignment="1">
      <alignment horizontal="center" vertical="center"/>
    </xf>
    <xf numFmtId="0" fontId="33" fillId="28" borderId="53" xfId="0" applyFont="1" applyFill="1" applyBorder="1" applyAlignment="1">
      <alignment horizontal="center" vertical="center"/>
    </xf>
    <xf numFmtId="0" fontId="51" fillId="25" borderId="23" xfId="0" applyFont="1" applyFill="1" applyBorder="1" applyAlignment="1" applyProtection="1">
      <alignment vertical="center"/>
      <protection/>
    </xf>
    <xf numFmtId="0" fontId="18" fillId="0" borderId="27" xfId="58" applyFont="1" applyBorder="1" applyAlignment="1">
      <alignment horizontal="center" vertical="center" readingOrder="1"/>
      <protection/>
    </xf>
    <xf numFmtId="0" fontId="0" fillId="29" borderId="0" xfId="58" applyFont="1" applyFill="1">
      <alignment/>
      <protection/>
    </xf>
    <xf numFmtId="0" fontId="39" fillId="0" borderId="54" xfId="58" applyFont="1" applyFill="1" applyBorder="1" applyAlignment="1">
      <alignment vertical="center" readingOrder="2"/>
      <protection/>
    </xf>
    <xf numFmtId="0" fontId="41" fillId="0" borderId="54" xfId="58" applyFont="1" applyFill="1" applyBorder="1" applyAlignment="1">
      <alignment vertical="center" readingOrder="2"/>
      <protection/>
    </xf>
    <xf numFmtId="0" fontId="37" fillId="0" borderId="49" xfId="58" applyFont="1" applyFill="1" applyBorder="1" applyAlignment="1">
      <alignment horizontal="center" vertical="center" readingOrder="2"/>
      <protection/>
    </xf>
    <xf numFmtId="178" fontId="37" fillId="0" borderId="49" xfId="58" applyNumberFormat="1" applyFont="1" applyFill="1" applyBorder="1" applyAlignment="1">
      <alignment horizontal="center" vertical="center" readingOrder="2"/>
      <protection/>
    </xf>
    <xf numFmtId="1" fontId="37" fillId="0" borderId="51" xfId="58" applyNumberFormat="1" applyFont="1" applyFill="1" applyBorder="1" applyAlignment="1">
      <alignment horizontal="center" vertical="center" readingOrder="2"/>
      <protection/>
    </xf>
    <xf numFmtId="1" fontId="45" fillId="24" borderId="24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178" fontId="18" fillId="0" borderId="26" xfId="0" applyNumberFormat="1" applyFont="1" applyFill="1" applyBorder="1" applyAlignment="1" applyProtection="1">
      <alignment horizontal="center" vertical="center"/>
      <protection locked="0"/>
    </xf>
    <xf numFmtId="178" fontId="18" fillId="26" borderId="26" xfId="0" applyNumberFormat="1" applyFont="1" applyFill="1" applyBorder="1" applyAlignment="1" applyProtection="1">
      <alignment horizontal="center" vertical="center"/>
      <protection locked="0"/>
    </xf>
    <xf numFmtId="0" fontId="18" fillId="24" borderId="26" xfId="0" applyFont="1" applyFill="1" applyBorder="1" applyAlignment="1">
      <alignment horizontal="center" vertical="center"/>
    </xf>
    <xf numFmtId="1" fontId="18" fillId="24" borderId="24" xfId="0" applyNumberFormat="1" applyFont="1" applyFill="1" applyBorder="1" applyAlignment="1" applyProtection="1">
      <alignment horizontal="center" vertical="center"/>
      <protection/>
    </xf>
    <xf numFmtId="1" fontId="18" fillId="0" borderId="39" xfId="0" applyNumberFormat="1" applyFont="1" applyBorder="1" applyAlignment="1" applyProtection="1">
      <alignment horizontal="center" vertical="center"/>
      <protection locked="0"/>
    </xf>
    <xf numFmtId="178" fontId="45" fillId="26" borderId="38" xfId="0" applyNumberFormat="1" applyFont="1" applyFill="1" applyBorder="1" applyAlignment="1" applyProtection="1">
      <alignment horizontal="center" vertical="center"/>
      <protection locked="0"/>
    </xf>
    <xf numFmtId="178" fontId="45" fillId="0" borderId="38" xfId="0" applyNumberFormat="1" applyFont="1" applyFill="1" applyBorder="1" applyAlignment="1" applyProtection="1">
      <alignment horizontal="center" vertical="center"/>
      <protection locked="0"/>
    </xf>
    <xf numFmtId="178" fontId="18" fillId="0" borderId="55" xfId="0" applyNumberFormat="1" applyFont="1" applyFill="1" applyBorder="1" applyAlignment="1" applyProtection="1">
      <alignment horizontal="center" vertical="center"/>
      <protection locked="0"/>
    </xf>
    <xf numFmtId="178" fontId="45" fillId="26" borderId="30" xfId="0" applyNumberFormat="1" applyFont="1" applyFill="1" applyBorder="1" applyAlignment="1" applyProtection="1">
      <alignment horizontal="center" vertical="center"/>
      <protection locked="0"/>
    </xf>
    <xf numFmtId="178" fontId="45" fillId="26" borderId="32" xfId="0" applyNumberFormat="1" applyFont="1" applyFill="1" applyBorder="1" applyAlignment="1" applyProtection="1">
      <alignment horizontal="center" vertical="center"/>
      <protection locked="0"/>
    </xf>
    <xf numFmtId="178" fontId="18" fillId="26" borderId="27" xfId="0" applyNumberFormat="1" applyFont="1" applyFill="1" applyBorder="1" applyAlignment="1" applyProtection="1">
      <alignment horizontal="center" vertical="center"/>
      <protection locked="0"/>
    </xf>
    <xf numFmtId="178" fontId="45" fillId="26" borderId="56" xfId="0" applyNumberFormat="1" applyFont="1" applyFill="1" applyBorder="1" applyAlignment="1" applyProtection="1">
      <alignment horizontal="center" vertical="center"/>
      <protection locked="0"/>
    </xf>
    <xf numFmtId="178" fontId="18" fillId="26" borderId="57" xfId="0" applyNumberFormat="1" applyFont="1" applyFill="1" applyBorder="1" applyAlignment="1" applyProtection="1">
      <alignment horizontal="center" vertical="center"/>
      <protection locked="0"/>
    </xf>
    <xf numFmtId="0" fontId="34" fillId="25" borderId="0" xfId="0" applyFont="1" applyFill="1" applyBorder="1" applyAlignment="1" applyProtection="1">
      <alignment horizontal="center" vertical="center"/>
      <protection/>
    </xf>
    <xf numFmtId="0" fontId="49" fillId="0" borderId="15" xfId="0" applyFont="1" applyBorder="1" applyAlignment="1" applyProtection="1">
      <alignment horizontal="center" vertical="center" shrinkToFit="1"/>
      <protection locked="0"/>
    </xf>
    <xf numFmtId="0" fontId="44" fillId="0" borderId="42" xfId="58" applyFont="1" applyBorder="1" applyAlignment="1">
      <alignment horizontal="center" vertical="center" readingOrder="2"/>
      <protection/>
    </xf>
    <xf numFmtId="0" fontId="44" fillId="0" borderId="35" xfId="58" applyFont="1" applyBorder="1" applyAlignment="1">
      <alignment horizontal="center" vertical="center" readingOrder="2"/>
      <protection/>
    </xf>
    <xf numFmtId="1" fontId="18" fillId="0" borderId="36" xfId="58" applyNumberFormat="1" applyFont="1" applyBorder="1" applyAlignment="1">
      <alignment horizontal="center" vertical="center" readingOrder="2"/>
      <protection/>
    </xf>
    <xf numFmtId="1" fontId="18" fillId="0" borderId="45" xfId="58" applyNumberFormat="1" applyFont="1" applyBorder="1" applyAlignment="1">
      <alignment horizontal="center" vertical="center" readingOrder="2"/>
      <protection/>
    </xf>
    <xf numFmtId="1" fontId="18" fillId="0" borderId="47" xfId="58" applyNumberFormat="1" applyFont="1" applyBorder="1" applyAlignment="1">
      <alignment horizontal="center" vertical="center" readingOrder="2"/>
      <protection/>
    </xf>
    <xf numFmtId="1" fontId="18" fillId="0" borderId="39" xfId="58" applyNumberFormat="1" applyFont="1" applyBorder="1" applyAlignment="1">
      <alignment horizontal="center" vertical="center" readingOrder="2"/>
      <protection/>
    </xf>
    <xf numFmtId="0" fontId="18" fillId="30" borderId="10" xfId="0" applyFont="1" applyFill="1" applyBorder="1" applyAlignment="1">
      <alignment horizontal="center" vertical="center"/>
    </xf>
    <xf numFmtId="0" fontId="18" fillId="31" borderId="58" xfId="0" applyFont="1" applyFill="1" applyBorder="1" applyAlignment="1">
      <alignment horizontal="center" vertical="center"/>
    </xf>
    <xf numFmtId="0" fontId="18" fillId="31" borderId="59" xfId="0" applyFont="1" applyFill="1" applyBorder="1" applyAlignment="1">
      <alignment horizontal="center" vertical="center"/>
    </xf>
    <xf numFmtId="0" fontId="18" fillId="31" borderId="60" xfId="0" applyFont="1" applyFill="1" applyBorder="1" applyAlignment="1">
      <alignment horizontal="center" vertical="center"/>
    </xf>
    <xf numFmtId="0" fontId="18" fillId="31" borderId="61" xfId="0" applyFont="1" applyFill="1" applyBorder="1" applyAlignment="1">
      <alignment horizontal="center" vertical="center"/>
    </xf>
    <xf numFmtId="3" fontId="54" fillId="0" borderId="11" xfId="0" applyNumberFormat="1" applyFont="1" applyBorder="1" applyAlignment="1">
      <alignment horizontal="center" vertical="center"/>
    </xf>
    <xf numFmtId="3" fontId="54" fillId="0" borderId="62" xfId="0" applyNumberFormat="1" applyFont="1" applyBorder="1" applyAlignment="1">
      <alignment horizontal="center" vertical="center"/>
    </xf>
    <xf numFmtId="3" fontId="54" fillId="0" borderId="63" xfId="0" applyNumberFormat="1" applyFont="1" applyBorder="1" applyAlignment="1">
      <alignment horizontal="center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32" xfId="58" applyFont="1" applyFill="1" applyBorder="1" applyAlignment="1" applyProtection="1">
      <alignment horizontal="center" vertical="center"/>
      <protection locked="0"/>
    </xf>
    <xf numFmtId="0" fontId="18" fillId="0" borderId="33" xfId="58" applyFont="1" applyFill="1" applyBorder="1" applyAlignment="1" applyProtection="1">
      <alignment horizontal="center" vertical="center"/>
      <protection locked="0"/>
    </xf>
    <xf numFmtId="3" fontId="54" fillId="0" borderId="27" xfId="0" applyNumberFormat="1" applyFont="1" applyBorder="1" applyAlignment="1">
      <alignment horizontal="center" vertical="center"/>
    </xf>
    <xf numFmtId="3" fontId="54" fillId="0" borderId="45" xfId="0" applyNumberFormat="1" applyFont="1" applyBorder="1" applyAlignment="1">
      <alignment horizontal="center" vertical="center"/>
    </xf>
    <xf numFmtId="3" fontId="54" fillId="0" borderId="39" xfId="0" applyNumberFormat="1" applyFont="1" applyBorder="1" applyAlignment="1">
      <alignment horizontal="center" vertical="center"/>
    </xf>
    <xf numFmtId="1" fontId="75" fillId="0" borderId="32" xfId="0" applyNumberFormat="1" applyFont="1" applyBorder="1" applyAlignment="1">
      <alignment horizontal="center" vertical="center"/>
    </xf>
    <xf numFmtId="2" fontId="75" fillId="0" borderId="32" xfId="0" applyNumberFormat="1" applyFont="1" applyBorder="1" applyAlignment="1">
      <alignment horizontal="center" vertical="center"/>
    </xf>
    <xf numFmtId="180" fontId="76" fillId="0" borderId="13" xfId="0" applyNumberFormat="1" applyFont="1" applyBorder="1" applyAlignment="1">
      <alignment horizontal="center" vertical="center"/>
    </xf>
    <xf numFmtId="180" fontId="75" fillId="0" borderId="33" xfId="0" applyNumberFormat="1" applyFont="1" applyBorder="1" applyAlignment="1">
      <alignment horizontal="center" vertical="center"/>
    </xf>
    <xf numFmtId="0" fontId="18" fillId="0" borderId="64" xfId="58" applyFont="1" applyBorder="1" applyAlignment="1">
      <alignment horizontal="center" vertical="center" readingOrder="2"/>
      <protection/>
    </xf>
    <xf numFmtId="0" fontId="18" fillId="0" borderId="20" xfId="58" applyFont="1" applyBorder="1" applyAlignment="1">
      <alignment horizontal="center" vertical="center" readingOrder="2"/>
      <protection/>
    </xf>
    <xf numFmtId="0" fontId="18" fillId="0" borderId="22" xfId="58" applyFont="1" applyBorder="1" applyAlignment="1">
      <alignment horizontal="center" vertical="center" readingOrder="2"/>
      <protection/>
    </xf>
    <xf numFmtId="0" fontId="18" fillId="0" borderId="49" xfId="58" applyFont="1" applyBorder="1" applyAlignment="1">
      <alignment horizontal="center" vertical="center" readingOrder="2"/>
      <protection/>
    </xf>
    <xf numFmtId="0" fontId="18" fillId="0" borderId="51" xfId="58" applyFont="1" applyBorder="1" applyAlignment="1">
      <alignment horizontal="center" vertical="center" readingOrder="2"/>
      <protection/>
    </xf>
    <xf numFmtId="0" fontId="18" fillId="27" borderId="29" xfId="58" applyFont="1" applyFill="1" applyBorder="1" applyAlignment="1">
      <alignment horizontal="center" vertical="center"/>
      <protection/>
    </xf>
    <xf numFmtId="0" fontId="18" fillId="27" borderId="30" xfId="58" applyFont="1" applyFill="1" applyBorder="1" applyAlignment="1">
      <alignment horizontal="center" vertical="center"/>
      <protection/>
    </xf>
    <xf numFmtId="0" fontId="18" fillId="27" borderId="31" xfId="58" applyFont="1" applyFill="1" applyBorder="1" applyAlignment="1">
      <alignment horizontal="center" vertical="center"/>
      <protection/>
    </xf>
    <xf numFmtId="0" fontId="18" fillId="0" borderId="15" xfId="58" applyFont="1" applyBorder="1" applyAlignment="1">
      <alignment horizontal="center" vertical="center" readingOrder="2"/>
      <protection/>
    </xf>
    <xf numFmtId="0" fontId="18" fillId="0" borderId="33" xfId="58" applyFont="1" applyBorder="1" applyAlignment="1">
      <alignment horizontal="center" vertical="center" readingOrder="2"/>
      <protection/>
    </xf>
    <xf numFmtId="0" fontId="18" fillId="0" borderId="26" xfId="58" applyFont="1" applyBorder="1" applyAlignment="1">
      <alignment horizontal="center" vertical="center" readingOrder="2"/>
      <protection/>
    </xf>
    <xf numFmtId="0" fontId="18" fillId="0" borderId="24" xfId="58" applyFont="1" applyBorder="1" applyAlignment="1">
      <alignment horizontal="center" vertical="center" readingOrder="2"/>
      <protection/>
    </xf>
    <xf numFmtId="0" fontId="57" fillId="0" borderId="32" xfId="0" applyFont="1" applyBorder="1" applyAlignment="1" applyProtection="1">
      <alignment horizontal="center" vertical="center"/>
      <protection locked="0"/>
    </xf>
    <xf numFmtId="0" fontId="57" fillId="0" borderId="33" xfId="0" applyFont="1" applyBorder="1" applyAlignment="1" applyProtection="1">
      <alignment horizontal="center" vertical="center"/>
      <protection locked="0"/>
    </xf>
    <xf numFmtId="1" fontId="57" fillId="0" borderId="32" xfId="0" applyNumberFormat="1" applyFont="1" applyBorder="1" applyAlignment="1" applyProtection="1">
      <alignment horizontal="center" vertical="center"/>
      <protection locked="0"/>
    </xf>
    <xf numFmtId="1" fontId="56" fillId="0" borderId="27" xfId="0" applyNumberFormat="1" applyFont="1" applyBorder="1" applyAlignment="1" applyProtection="1">
      <alignment horizontal="center" vertical="center"/>
      <protection locked="0"/>
    </xf>
    <xf numFmtId="0" fontId="56" fillId="0" borderId="27" xfId="0" applyFont="1" applyBorder="1" applyAlignment="1" applyProtection="1">
      <alignment horizontal="center" vertical="center"/>
      <protection locked="0"/>
    </xf>
    <xf numFmtId="0" fontId="56" fillId="0" borderId="24" xfId="0" applyFont="1" applyBorder="1" applyAlignment="1" applyProtection="1">
      <alignment horizontal="center" vertical="center"/>
      <protection locked="0"/>
    </xf>
    <xf numFmtId="0" fontId="26" fillId="32" borderId="32" xfId="0" applyFont="1" applyFill="1" applyBorder="1" applyAlignment="1" applyProtection="1">
      <alignment horizontal="center" vertical="center"/>
      <protection locked="0"/>
    </xf>
    <xf numFmtId="0" fontId="26" fillId="32" borderId="32" xfId="0" applyFont="1" applyFill="1" applyBorder="1" applyAlignment="1" applyProtection="1">
      <alignment horizontal="center" vertical="center" wrapText="1"/>
      <protection locked="0"/>
    </xf>
    <xf numFmtId="0" fontId="0" fillId="32" borderId="27" xfId="0" applyFont="1" applyFill="1" applyBorder="1" applyAlignment="1" applyProtection="1">
      <alignment horizontal="center" vertical="center"/>
      <protection locked="0"/>
    </xf>
    <xf numFmtId="0" fontId="26" fillId="32" borderId="27" xfId="0" applyFont="1" applyFill="1" applyBorder="1" applyAlignment="1" applyProtection="1">
      <alignment horizontal="center" vertical="center"/>
      <protection locked="0"/>
    </xf>
    <xf numFmtId="0" fontId="49" fillId="33" borderId="32" xfId="0" applyFont="1" applyFill="1" applyBorder="1" applyAlignment="1" applyProtection="1">
      <alignment horizontal="center" vertical="center" wrapText="1"/>
      <protection locked="0"/>
    </xf>
    <xf numFmtId="0" fontId="18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65" xfId="0" applyFont="1" applyFill="1" applyBorder="1" applyAlignment="1">
      <alignment horizontal="center" vertical="center"/>
    </xf>
    <xf numFmtId="0" fontId="18" fillId="30" borderId="11" xfId="0" applyFont="1" applyFill="1" applyBorder="1" applyAlignment="1">
      <alignment horizontal="center" vertical="center" wrapText="1"/>
    </xf>
    <xf numFmtId="0" fontId="18" fillId="30" borderId="65" xfId="0" applyFont="1" applyFill="1" applyBorder="1" applyAlignment="1">
      <alignment horizontal="center" vertical="center" wrapText="1"/>
    </xf>
    <xf numFmtId="0" fontId="22" fillId="35" borderId="66" xfId="58" applyFont="1" applyFill="1" applyBorder="1" applyAlignment="1">
      <alignment horizontal="center" vertical="center" wrapText="1" readingOrder="2"/>
      <protection/>
    </xf>
    <xf numFmtId="0" fontId="22" fillId="35" borderId="67" xfId="58" applyFont="1" applyFill="1" applyBorder="1" applyAlignment="1">
      <alignment horizontal="center" vertical="center" wrapText="1" readingOrder="2"/>
      <protection/>
    </xf>
    <xf numFmtId="0" fontId="22" fillId="35" borderId="68" xfId="58" applyFont="1" applyFill="1" applyBorder="1" applyAlignment="1">
      <alignment horizontal="center" vertical="center" wrapText="1" readingOrder="2"/>
      <protection/>
    </xf>
    <xf numFmtId="0" fontId="22" fillId="35" borderId="69" xfId="58" applyFont="1" applyFill="1" applyBorder="1" applyAlignment="1">
      <alignment horizontal="center" vertical="center" wrapText="1" readingOrder="2"/>
      <protection/>
    </xf>
    <xf numFmtId="3" fontId="55" fillId="0" borderId="30" xfId="0" applyNumberFormat="1" applyFont="1" applyBorder="1" applyAlignment="1">
      <alignment horizontal="center" vertical="center"/>
    </xf>
    <xf numFmtId="3" fontId="55" fillId="0" borderId="35" xfId="0" applyNumberFormat="1" applyFont="1" applyBorder="1" applyAlignment="1">
      <alignment horizontal="center" vertical="center"/>
    </xf>
    <xf numFmtId="3" fontId="55" fillId="0" borderId="42" xfId="0" applyNumberFormat="1" applyFont="1" applyBorder="1" applyAlignment="1">
      <alignment horizontal="center" vertical="center"/>
    </xf>
    <xf numFmtId="3" fontId="55" fillId="0" borderId="48" xfId="0" applyNumberFormat="1" applyFont="1" applyBorder="1" applyAlignment="1">
      <alignment horizontal="center" vertical="center"/>
    </xf>
    <xf numFmtId="3" fontId="55" fillId="0" borderId="44" xfId="0" applyNumberFormat="1" applyFont="1" applyBorder="1" applyAlignment="1">
      <alignment horizontal="center" vertical="center"/>
    </xf>
    <xf numFmtId="3" fontId="55" fillId="0" borderId="25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horizontal="right" vertical="center"/>
    </xf>
    <xf numFmtId="0" fontId="18" fillId="0" borderId="64" xfId="0" applyFont="1" applyBorder="1" applyAlignment="1">
      <alignment horizontal="right" vertical="center"/>
    </xf>
    <xf numFmtId="9" fontId="0" fillId="0" borderId="0" xfId="63" applyFont="1" applyAlignment="1">
      <alignment/>
    </xf>
    <xf numFmtId="0" fontId="18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63" applyNumberFormat="1" applyFont="1" applyAlignment="1">
      <alignment horizontal="center" vertical="center"/>
    </xf>
    <xf numFmtId="3" fontId="55" fillId="0" borderId="32" xfId="0" applyNumberFormat="1" applyFont="1" applyBorder="1" applyAlignment="1">
      <alignment horizontal="center" vertical="center"/>
    </xf>
    <xf numFmtId="3" fontId="55" fillId="0" borderId="36" xfId="0" applyNumberFormat="1" applyFont="1" applyBorder="1" applyAlignment="1">
      <alignment horizontal="center" vertical="center"/>
    </xf>
    <xf numFmtId="3" fontId="55" fillId="0" borderId="47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right" vertical="center"/>
    </xf>
    <xf numFmtId="2" fontId="18" fillId="0" borderId="27" xfId="58" applyNumberFormat="1" applyFont="1" applyBorder="1" applyAlignment="1">
      <alignment horizontal="center" vertical="center" readingOrder="1"/>
      <protection/>
    </xf>
    <xf numFmtId="0" fontId="0" fillId="36" borderId="32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/>
      <protection/>
    </xf>
    <xf numFmtId="0" fontId="0" fillId="38" borderId="32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9" borderId="32" xfId="0" applyFill="1" applyBorder="1" applyAlignment="1">
      <alignment horizontal="center"/>
    </xf>
    <xf numFmtId="0" fontId="0" fillId="25" borderId="32" xfId="0" applyFill="1" applyBorder="1" applyAlignment="1">
      <alignment horizontal="center"/>
    </xf>
    <xf numFmtId="0" fontId="0" fillId="29" borderId="32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58" fillId="0" borderId="0" xfId="58" applyFont="1">
      <alignment/>
      <protection/>
    </xf>
    <xf numFmtId="3" fontId="54" fillId="0" borderId="48" xfId="0" applyNumberFormat="1" applyFont="1" applyBorder="1" applyAlignment="1">
      <alignment horizontal="center" vertical="center"/>
    </xf>
    <xf numFmtId="3" fontId="54" fillId="0" borderId="44" xfId="0" applyNumberFormat="1" applyFont="1" applyBorder="1" applyAlignment="1">
      <alignment horizontal="center" vertical="center"/>
    </xf>
    <xf numFmtId="3" fontId="54" fillId="0" borderId="25" xfId="0" applyNumberFormat="1" applyFont="1" applyBorder="1" applyAlignment="1">
      <alignment horizontal="center" vertical="center"/>
    </xf>
    <xf numFmtId="178" fontId="45" fillId="24" borderId="40" xfId="0" applyNumberFormat="1" applyFont="1" applyFill="1" applyBorder="1" applyAlignment="1">
      <alignment horizontal="center" vertical="center"/>
    </xf>
    <xf numFmtId="1" fontId="45" fillId="24" borderId="15" xfId="0" applyNumberFormat="1" applyFont="1" applyFill="1" applyBorder="1" applyAlignment="1" applyProtection="1">
      <alignment horizontal="center" vertical="center"/>
      <protection locked="0"/>
    </xf>
    <xf numFmtId="178" fontId="18" fillId="25" borderId="32" xfId="0" applyNumberFormat="1" applyFont="1" applyFill="1" applyBorder="1" applyAlignment="1" applyProtection="1">
      <alignment horizontal="center" vertical="center"/>
      <protection locked="0"/>
    </xf>
    <xf numFmtId="178" fontId="18" fillId="25" borderId="48" xfId="0" applyNumberFormat="1" applyFont="1" applyFill="1" applyBorder="1" applyAlignment="1" applyProtection="1">
      <alignment horizontal="center" vertical="center"/>
      <protection locked="0"/>
    </xf>
    <xf numFmtId="187" fontId="0" fillId="0" borderId="0" xfId="63" applyNumberFormat="1" applyFont="1" applyAlignment="1">
      <alignment/>
    </xf>
    <xf numFmtId="1" fontId="75" fillId="0" borderId="30" xfId="0" applyNumberFormat="1" applyFont="1" applyBorder="1" applyAlignment="1">
      <alignment horizontal="center" vertical="center"/>
    </xf>
    <xf numFmtId="2" fontId="75" fillId="0" borderId="30" xfId="0" applyNumberFormat="1" applyFont="1" applyBorder="1" applyAlignment="1">
      <alignment horizontal="center" vertical="center"/>
    </xf>
    <xf numFmtId="180" fontId="75" fillId="0" borderId="31" xfId="0" applyNumberFormat="1" applyFont="1" applyBorder="1" applyAlignment="1">
      <alignment horizontal="center" vertical="center"/>
    </xf>
    <xf numFmtId="1" fontId="75" fillId="0" borderId="27" xfId="0" applyNumberFormat="1" applyFont="1" applyBorder="1" applyAlignment="1">
      <alignment horizontal="center" vertical="center"/>
    </xf>
    <xf numFmtId="2" fontId="75" fillId="0" borderId="27" xfId="0" applyNumberFormat="1" applyFont="1" applyBorder="1" applyAlignment="1">
      <alignment horizontal="center" vertical="center"/>
    </xf>
    <xf numFmtId="180" fontId="75" fillId="0" borderId="24" xfId="0" applyNumberFormat="1" applyFont="1" applyBorder="1" applyAlignment="1">
      <alignment horizontal="center" vertical="center"/>
    </xf>
    <xf numFmtId="180" fontId="73" fillId="0" borderId="0" xfId="0" applyNumberFormat="1" applyFont="1" applyAlignment="1">
      <alignment/>
    </xf>
    <xf numFmtId="1" fontId="0" fillId="0" borderId="0" xfId="0" applyNumberFormat="1" applyAlignment="1" applyProtection="1">
      <alignment/>
      <protection locked="0"/>
    </xf>
    <xf numFmtId="3" fontId="54" fillId="0" borderId="32" xfId="0" applyNumberFormat="1" applyFont="1" applyBorder="1" applyAlignment="1">
      <alignment horizontal="center" vertical="center"/>
    </xf>
    <xf numFmtId="3" fontId="54" fillId="0" borderId="36" xfId="0" applyNumberFormat="1" applyFont="1" applyBorder="1" applyAlignment="1">
      <alignment horizontal="center" vertical="center"/>
    </xf>
    <xf numFmtId="3" fontId="54" fillId="0" borderId="47" xfId="0" applyNumberFormat="1" applyFont="1" applyBorder="1" applyAlignment="1">
      <alignment horizontal="center" vertical="center"/>
    </xf>
    <xf numFmtId="0" fontId="78" fillId="0" borderId="41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 wrapText="1"/>
    </xf>
    <xf numFmtId="0" fontId="22" fillId="0" borderId="0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4" fillId="0" borderId="23" xfId="0" applyFont="1" applyBorder="1" applyAlignment="1">
      <alignment horizontal="center" vertical="center"/>
    </xf>
    <xf numFmtId="0" fontId="19" fillId="0" borderId="28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0" fontId="28" fillId="0" borderId="0" xfId="0" applyFont="1" applyAlignment="1">
      <alignment horizontal="right" vertical="top" wrapText="1"/>
    </xf>
    <xf numFmtId="0" fontId="18" fillId="24" borderId="29" xfId="0" applyFont="1" applyFill="1" applyBorder="1" applyAlignment="1" applyProtection="1">
      <alignment horizontal="center" vertical="center"/>
      <protection/>
    </xf>
    <xf numFmtId="0" fontId="18" fillId="24" borderId="31" xfId="0" applyFont="1" applyFill="1" applyBorder="1" applyAlignment="1" applyProtection="1">
      <alignment horizontal="center" vertical="center"/>
      <protection/>
    </xf>
    <xf numFmtId="0" fontId="18" fillId="0" borderId="46" xfId="0" applyFont="1" applyBorder="1" applyAlignment="1" applyProtection="1">
      <alignment horizontal="center" vertical="center" wrapText="1"/>
      <protection/>
    </xf>
    <xf numFmtId="0" fontId="18" fillId="0" borderId="51" xfId="0" applyFont="1" applyBorder="1" applyAlignment="1" applyProtection="1">
      <alignment horizontal="center" vertical="center" wrapText="1"/>
      <protection/>
    </xf>
    <xf numFmtId="0" fontId="18" fillId="0" borderId="64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24" borderId="30" xfId="0" applyFont="1" applyFill="1" applyBorder="1" applyAlignment="1" applyProtection="1">
      <alignment horizontal="center" vertical="center"/>
      <protection/>
    </xf>
    <xf numFmtId="0" fontId="18" fillId="24" borderId="35" xfId="0" applyFont="1" applyFill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18" fillId="24" borderId="59" xfId="0" applyFont="1" applyFill="1" applyBorder="1" applyAlignment="1" applyProtection="1">
      <alignment horizontal="center" vertical="center"/>
      <protection/>
    </xf>
    <xf numFmtId="0" fontId="18" fillId="24" borderId="28" xfId="0" applyFont="1" applyFill="1" applyBorder="1" applyAlignment="1" applyProtection="1">
      <alignment horizontal="center" vertical="center"/>
      <protection/>
    </xf>
    <xf numFmtId="0" fontId="18" fillId="24" borderId="70" xfId="0" applyFont="1" applyFill="1" applyBorder="1" applyAlignment="1" applyProtection="1">
      <alignment horizontal="center" vertical="center"/>
      <protection/>
    </xf>
    <xf numFmtId="0" fontId="18" fillId="24" borderId="10" xfId="0" applyFont="1" applyFill="1" applyBorder="1" applyAlignment="1" applyProtection="1">
      <alignment horizontal="center" vertical="center"/>
      <protection/>
    </xf>
    <xf numFmtId="0" fontId="18" fillId="24" borderId="11" xfId="0" applyFont="1" applyFill="1" applyBorder="1" applyAlignment="1" applyProtection="1">
      <alignment horizontal="center" vertical="center"/>
      <protection/>
    </xf>
    <xf numFmtId="0" fontId="18" fillId="24" borderId="65" xfId="0" applyFont="1" applyFill="1" applyBorder="1" applyAlignment="1" applyProtection="1">
      <alignment horizontal="center" vertical="center"/>
      <protection/>
    </xf>
    <xf numFmtId="0" fontId="18" fillId="24" borderId="71" xfId="0" applyFont="1" applyFill="1" applyBorder="1" applyAlignment="1" applyProtection="1">
      <alignment horizontal="center" vertical="center"/>
      <protection/>
    </xf>
    <xf numFmtId="0" fontId="18" fillId="24" borderId="72" xfId="0" applyFont="1" applyFill="1" applyBorder="1" applyAlignment="1" applyProtection="1">
      <alignment horizontal="center" vertical="center"/>
      <protection/>
    </xf>
    <xf numFmtId="0" fontId="18" fillId="24" borderId="73" xfId="0" applyFont="1" applyFill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 locked="0"/>
    </xf>
    <xf numFmtId="0" fontId="31" fillId="22" borderId="0" xfId="0" applyFont="1" applyFill="1" applyBorder="1" applyAlignment="1" applyProtection="1">
      <alignment horizontal="right" vertical="top" wrapText="1"/>
      <protection locked="0"/>
    </xf>
    <xf numFmtId="0" fontId="30" fillId="22" borderId="0" xfId="0" applyFont="1" applyFill="1" applyBorder="1" applyAlignment="1" applyProtection="1">
      <alignment horizontal="right" vertical="top" wrapText="1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49" fillId="33" borderId="29" xfId="0" applyFont="1" applyFill="1" applyBorder="1" applyAlignment="1" applyProtection="1">
      <alignment horizontal="center" vertical="center" wrapText="1"/>
      <protection locked="0"/>
    </xf>
    <xf numFmtId="0" fontId="49" fillId="33" borderId="15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Border="1" applyAlignment="1" applyProtection="1">
      <alignment horizontal="right" vertical="center"/>
      <protection locked="0"/>
    </xf>
    <xf numFmtId="0" fontId="26" fillId="32" borderId="30" xfId="0" applyFont="1" applyFill="1" applyBorder="1" applyAlignment="1" applyProtection="1">
      <alignment horizontal="center" vertical="center"/>
      <protection locked="0"/>
    </xf>
    <xf numFmtId="0" fontId="26" fillId="32" borderId="32" xfId="0" applyFont="1" applyFill="1" applyBorder="1" applyAlignment="1" applyProtection="1">
      <alignment horizontal="center" vertical="center"/>
      <protection locked="0"/>
    </xf>
    <xf numFmtId="0" fontId="26" fillId="32" borderId="27" xfId="0" applyFont="1" applyFill="1" applyBorder="1" applyAlignment="1" applyProtection="1">
      <alignment horizontal="center" vertical="center"/>
      <protection locked="0"/>
    </xf>
    <xf numFmtId="0" fontId="26" fillId="32" borderId="30" xfId="0" applyFont="1" applyFill="1" applyBorder="1" applyAlignment="1" applyProtection="1">
      <alignment horizontal="center" vertical="center" wrapText="1"/>
      <protection locked="0"/>
    </xf>
    <xf numFmtId="0" fontId="26" fillId="32" borderId="32" xfId="0" applyFont="1" applyFill="1" applyBorder="1" applyAlignment="1" applyProtection="1">
      <alignment horizontal="center" vertical="center" wrapText="1"/>
      <protection locked="0"/>
    </xf>
    <xf numFmtId="0" fontId="26" fillId="32" borderId="27" xfId="0" applyFont="1" applyFill="1" applyBorder="1" applyAlignment="1" applyProtection="1">
      <alignment horizontal="center" vertical="center" wrapText="1"/>
      <protection locked="0"/>
    </xf>
    <xf numFmtId="0" fontId="49" fillId="33" borderId="30" xfId="0" applyFont="1" applyFill="1" applyBorder="1" applyAlignment="1" applyProtection="1">
      <alignment horizontal="center" vertical="center" wrapText="1"/>
      <protection locked="0"/>
    </xf>
    <xf numFmtId="0" fontId="49" fillId="33" borderId="32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49" fillId="33" borderId="31" xfId="0" applyFont="1" applyFill="1" applyBorder="1" applyAlignment="1" applyProtection="1">
      <alignment horizontal="center" vertical="center" wrapText="1"/>
      <protection locked="0"/>
    </xf>
    <xf numFmtId="0" fontId="49" fillId="33" borderId="33" xfId="0" applyFont="1" applyFill="1" applyBorder="1" applyAlignment="1" applyProtection="1">
      <alignment horizontal="center" vertical="center" wrapText="1"/>
      <protection locked="0"/>
    </xf>
    <xf numFmtId="0" fontId="26" fillId="32" borderId="31" xfId="0" applyFont="1" applyFill="1" applyBorder="1" applyAlignment="1" applyProtection="1">
      <alignment horizontal="center" vertical="center" wrapText="1"/>
      <protection locked="0"/>
    </xf>
    <xf numFmtId="0" fontId="26" fillId="32" borderId="33" xfId="0" applyFont="1" applyFill="1" applyBorder="1" applyAlignment="1" applyProtection="1">
      <alignment horizontal="center" vertical="center" wrapText="1"/>
      <protection locked="0"/>
    </xf>
    <xf numFmtId="0" fontId="26" fillId="32" borderId="24" xfId="0" applyFont="1" applyFill="1" applyBorder="1" applyAlignment="1" applyProtection="1">
      <alignment horizontal="center" vertical="center" wrapText="1"/>
      <protection locked="0"/>
    </xf>
    <xf numFmtId="0" fontId="18" fillId="32" borderId="29" xfId="0" applyFont="1" applyFill="1" applyBorder="1" applyAlignment="1" applyProtection="1">
      <alignment horizontal="center" vertical="center"/>
      <protection locked="0"/>
    </xf>
    <xf numFmtId="0" fontId="18" fillId="32" borderId="15" xfId="0" applyFont="1" applyFill="1" applyBorder="1" applyAlignment="1" applyProtection="1">
      <alignment horizontal="center" vertical="center"/>
      <protection locked="0"/>
    </xf>
    <xf numFmtId="0" fontId="18" fillId="32" borderId="26" xfId="0" applyFont="1" applyFill="1" applyBorder="1" applyAlignment="1" applyProtection="1">
      <alignment horizontal="center" vertical="center"/>
      <protection locked="0"/>
    </xf>
    <xf numFmtId="0" fontId="18" fillId="0" borderId="3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74" fillId="0" borderId="0" xfId="0" applyFont="1" applyBorder="1" applyAlignment="1">
      <alignment horizontal="right" vertical="top" wrapText="1"/>
    </xf>
    <xf numFmtId="0" fontId="74" fillId="0" borderId="0" xfId="0" applyFont="1" applyAlignment="1">
      <alignment horizontal="right" vertical="center"/>
    </xf>
    <xf numFmtId="0" fontId="22" fillId="0" borderId="0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>
      <alignment horizontal="center" vertical="center" wrapText="1"/>
    </xf>
    <xf numFmtId="0" fontId="33" fillId="35" borderId="61" xfId="58" applyFont="1" applyFill="1" applyBorder="1" applyAlignment="1">
      <alignment horizontal="center" vertical="center" wrapText="1" readingOrder="2"/>
      <protection/>
    </xf>
    <xf numFmtId="0" fontId="33" fillId="35" borderId="25" xfId="58" applyFont="1" applyFill="1" applyBorder="1" applyAlignment="1">
      <alignment horizontal="center" vertical="center" wrapText="1" readingOrder="2"/>
      <protection/>
    </xf>
    <xf numFmtId="0" fontId="37" fillId="0" borderId="0" xfId="58" applyFont="1" applyBorder="1" applyAlignment="1">
      <alignment horizontal="center" vertical="center" readingOrder="2"/>
      <protection/>
    </xf>
    <xf numFmtId="0" fontId="36" fillId="0" borderId="23" xfId="58" applyFont="1" applyBorder="1" applyAlignment="1">
      <alignment horizontal="center" vertical="center" readingOrder="2"/>
      <protection/>
    </xf>
    <xf numFmtId="0" fontId="36" fillId="0" borderId="0" xfId="58" applyFont="1" applyBorder="1" applyAlignment="1">
      <alignment horizontal="center" vertical="center" readingOrder="2"/>
      <protection/>
    </xf>
    <xf numFmtId="0" fontId="48" fillId="0" borderId="32" xfId="58" applyFont="1" applyBorder="1" applyAlignment="1">
      <alignment horizontal="center" vertical="center" readingOrder="2"/>
      <protection/>
    </xf>
    <xf numFmtId="0" fontId="51" fillId="35" borderId="70" xfId="58" applyFont="1" applyFill="1" applyBorder="1" applyAlignment="1">
      <alignment horizontal="center" vertical="center" wrapText="1" readingOrder="2"/>
      <protection/>
    </xf>
    <xf numFmtId="0" fontId="51" fillId="35" borderId="74" xfId="58" applyFont="1" applyFill="1" applyBorder="1" applyAlignment="1">
      <alignment horizontal="center" vertical="center" wrapText="1" readingOrder="2"/>
      <protection/>
    </xf>
    <xf numFmtId="0" fontId="33" fillId="35" borderId="64" xfId="58" applyFont="1" applyFill="1" applyBorder="1" applyAlignment="1">
      <alignment horizontal="center" vertical="center" wrapText="1" readingOrder="2"/>
      <protection/>
    </xf>
    <xf numFmtId="0" fontId="33" fillId="35" borderId="52" xfId="58" applyFont="1" applyFill="1" applyBorder="1" applyAlignment="1">
      <alignment horizontal="center" vertical="center" wrapText="1" readingOrder="2"/>
      <protection/>
    </xf>
    <xf numFmtId="0" fontId="33" fillId="35" borderId="46" xfId="58" applyFont="1" applyFill="1" applyBorder="1" applyAlignment="1">
      <alignment horizontal="center" vertical="center" wrapText="1" readingOrder="2"/>
      <protection/>
    </xf>
    <xf numFmtId="0" fontId="0" fillId="33" borderId="17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29" borderId="36" xfId="0" applyFill="1" applyBorder="1" applyAlignment="1">
      <alignment horizontal="center"/>
    </xf>
    <xf numFmtId="0" fontId="0" fillId="29" borderId="38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33" fillId="0" borderId="61" xfId="58" applyFont="1" applyFill="1" applyBorder="1" applyAlignment="1">
      <alignment horizontal="center" vertical="center" wrapText="1" readingOrder="2"/>
      <protection/>
    </xf>
    <xf numFmtId="0" fontId="33" fillId="0" borderId="25" xfId="58" applyFont="1" applyFill="1" applyBorder="1" applyAlignment="1">
      <alignment horizontal="center" vertical="center" wrapText="1" readingOrder="2"/>
      <protection/>
    </xf>
    <xf numFmtId="0" fontId="0" fillId="34" borderId="17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27" fillId="35" borderId="60" xfId="58" applyFont="1" applyFill="1" applyBorder="1" applyAlignment="1">
      <alignment horizontal="center" vertical="center" readingOrder="2"/>
      <protection/>
    </xf>
    <xf numFmtId="0" fontId="27" fillId="35" borderId="41" xfId="58" applyFont="1" applyFill="1" applyBorder="1" applyAlignment="1">
      <alignment horizontal="center" vertical="center" readingOrder="2"/>
      <protection/>
    </xf>
    <xf numFmtId="0" fontId="48" fillId="0" borderId="30" xfId="58" applyFont="1" applyBorder="1" applyAlignment="1">
      <alignment horizontal="center" vertical="center" readingOrder="2"/>
      <protection/>
    </xf>
    <xf numFmtId="0" fontId="33" fillId="35" borderId="59" xfId="58" applyFont="1" applyFill="1" applyBorder="1" applyAlignment="1">
      <alignment horizontal="center" vertical="center" wrapText="1" readingOrder="2"/>
      <protection/>
    </xf>
    <xf numFmtId="0" fontId="33" fillId="35" borderId="44" xfId="58" applyFont="1" applyFill="1" applyBorder="1" applyAlignment="1">
      <alignment horizontal="center" vertical="center" wrapText="1" readingOrder="2"/>
      <protection/>
    </xf>
    <xf numFmtId="0" fontId="48" fillId="0" borderId="27" xfId="58" applyFont="1" applyBorder="1" applyAlignment="1">
      <alignment horizontal="center" vertical="center" readingOrder="2"/>
      <protection/>
    </xf>
    <xf numFmtId="0" fontId="48" fillId="0" borderId="45" xfId="58" applyFont="1" applyBorder="1" applyAlignment="1">
      <alignment horizontal="center" vertical="center" readingOrder="2"/>
      <protection/>
    </xf>
    <xf numFmtId="0" fontId="27" fillId="35" borderId="59" xfId="58" applyFont="1" applyFill="1" applyBorder="1" applyAlignment="1">
      <alignment horizontal="center" vertical="center" readingOrder="2"/>
      <protection/>
    </xf>
    <xf numFmtId="0" fontId="27" fillId="35" borderId="75" xfId="58" applyFont="1" applyFill="1" applyBorder="1" applyAlignment="1">
      <alignment horizontal="center" vertical="center" readingOrder="2"/>
      <protection/>
    </xf>
    <xf numFmtId="0" fontId="27" fillId="35" borderId="44" xfId="58" applyFont="1" applyFill="1" applyBorder="1" applyAlignment="1">
      <alignment horizontal="center" vertical="center" readingOrder="2"/>
      <protection/>
    </xf>
    <xf numFmtId="0" fontId="27" fillId="35" borderId="43" xfId="58" applyFont="1" applyFill="1" applyBorder="1" applyAlignment="1">
      <alignment horizontal="center" vertical="center" readingOrder="2"/>
      <protection/>
    </xf>
    <xf numFmtId="0" fontId="33" fillId="35" borderId="70" xfId="58" applyFont="1" applyFill="1" applyBorder="1" applyAlignment="1">
      <alignment horizontal="center" vertical="center" wrapText="1" readingOrder="2"/>
      <protection/>
    </xf>
    <xf numFmtId="0" fontId="33" fillId="35" borderId="74" xfId="58" applyFont="1" applyFill="1" applyBorder="1" applyAlignment="1">
      <alignment horizontal="center" vertical="center" wrapText="1" readingOrder="2"/>
      <protection/>
    </xf>
    <xf numFmtId="0" fontId="48" fillId="0" borderId="60" xfId="58" applyFont="1" applyBorder="1" applyAlignment="1">
      <alignment horizontal="center" vertical="center" textRotation="90" wrapText="1"/>
      <protection/>
    </xf>
    <xf numFmtId="0" fontId="48" fillId="0" borderId="66" xfId="58" applyFont="1" applyBorder="1" applyAlignment="1">
      <alignment horizontal="center" vertical="center" textRotation="90" wrapText="1"/>
      <protection/>
    </xf>
    <xf numFmtId="0" fontId="48" fillId="0" borderId="41" xfId="58" applyFont="1" applyBorder="1" applyAlignment="1">
      <alignment horizontal="center" vertical="center" textRotation="90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سهم تعداد مشترکین تعرفه ها  (درصد)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212"/>
      <c:depthPercent val="100"/>
      <c:rAngAx val="1"/>
    </c:view3D>
    <c:plotArea>
      <c:layout>
        <c:manualLayout>
          <c:xMode val="edge"/>
          <c:yMode val="edge"/>
          <c:x val="0.0825"/>
          <c:y val="0.09475"/>
          <c:w val="0.8325"/>
          <c:h val="0.80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Moshtarakin!$B$3:$G$3</c:f>
              <c:strCache/>
            </c:strRef>
          </c:cat>
          <c:val>
            <c:numRef>
              <c:f>Moshtarakin!$B$15:$G$15</c:f>
              <c:numCache/>
            </c:numRef>
          </c:val>
        </c:ser>
        <c:firstSliceAng val="212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سهم مصرف انرژی تعرفه ها  (درصد)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212"/>
      <c:depthPercent val="100"/>
      <c:rAngAx val="1"/>
    </c:view3D>
    <c:plotArea>
      <c:layout>
        <c:manualLayout>
          <c:xMode val="edge"/>
          <c:yMode val="edge"/>
          <c:x val="0.08275"/>
          <c:y val="0.095"/>
          <c:w val="0.83225"/>
          <c:h val="0.8065"/>
        </c:manualLayout>
      </c:layout>
      <c:pie3DChart>
        <c:varyColors val="1"/>
        <c:ser>
          <c:idx val="0"/>
          <c:order val="0"/>
          <c:tx>
            <c:strRef>
              <c:f>foroush!$B$3:$F$3</c:f>
              <c:strCache>
                <c:ptCount val="1"/>
                <c:pt idx="0">
                  <c:v>خانگي عمومي كشاورزي صنعتي ساير مصارف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foroush!$B$3:$G$3</c:f>
              <c:strCache/>
            </c:strRef>
          </c:cat>
          <c:val>
            <c:numRef>
              <c:f>foroush!$B$18:$G$18</c:f>
              <c:numCache/>
            </c:numRef>
          </c:val>
        </c:ser>
        <c:firstSliceAng val="212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1</xdr:row>
      <xdr:rowOff>238125</xdr:rowOff>
    </xdr:from>
    <xdr:to>
      <xdr:col>16</xdr:col>
      <xdr:colOff>390525</xdr:colOff>
      <xdr:row>12</xdr:row>
      <xdr:rowOff>304800</xdr:rowOff>
    </xdr:to>
    <xdr:graphicFrame>
      <xdr:nvGraphicFramePr>
        <xdr:cNvPr id="1" name="Chart 1"/>
        <xdr:cNvGraphicFramePr/>
      </xdr:nvGraphicFramePr>
      <xdr:xfrm>
        <a:off x="6143625" y="485775"/>
        <a:ext cx="49149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17</xdr:col>
      <xdr:colOff>38100</xdr:colOff>
      <xdr:row>12</xdr:row>
      <xdr:rowOff>209550</xdr:rowOff>
    </xdr:to>
    <xdr:graphicFrame>
      <xdr:nvGraphicFramePr>
        <xdr:cNvPr id="1" name="Chart 1"/>
        <xdr:cNvGraphicFramePr/>
      </xdr:nvGraphicFramePr>
      <xdr:xfrm>
        <a:off x="6705600" y="504825"/>
        <a:ext cx="49149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h\amar-mahiyane\1395\mohandeci%2095\khotot%209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سفند 94"/>
      <sheetName val="فروردین"/>
      <sheetName val="اردیبهشت"/>
      <sheetName val="خرداد"/>
      <sheetName val="تیر"/>
      <sheetName val="مرداد"/>
      <sheetName val=" شهریور"/>
      <sheetName val=" شهریور (سیستمی)"/>
      <sheetName val="مهر"/>
      <sheetName val="آبان"/>
      <sheetName val=" آبان (سیستمی)"/>
      <sheetName val="آذر"/>
      <sheetName val="دی"/>
      <sheetName val="دی (سیستمی)"/>
      <sheetName val="بهمن"/>
      <sheetName val="اسفند-ناظر"/>
      <sheetName val="اسفند (سیستمی)"/>
      <sheetName val="عمرانی"/>
      <sheetName val="اسفند + عمرانی"/>
    </sheetNames>
    <sheetDataSet>
      <sheetData sheetId="14">
        <row r="33">
          <cell r="O33">
            <v>681.7070000000002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rightToLeft="1" view="pageBreakPreview" zoomScale="85" zoomScaleNormal="90" zoomScaleSheetLayoutView="85" zoomScalePageLayoutView="0" workbookViewId="0" topLeftCell="A1">
      <selection activeCell="H10" sqref="H10"/>
    </sheetView>
  </sheetViews>
  <sheetFormatPr defaultColWidth="9.140625" defaultRowHeight="12.75"/>
  <cols>
    <col min="1" max="1" width="16.00390625" style="0" customWidth="1"/>
    <col min="2" max="2" width="9.8515625" style="0" bestFit="1" customWidth="1"/>
    <col min="3" max="3" width="9.28125" style="0" bestFit="1" customWidth="1"/>
    <col min="6" max="6" width="9.57421875" style="0" customWidth="1"/>
    <col min="7" max="7" width="11.140625" style="0" customWidth="1"/>
    <col min="8" max="8" width="12.7109375" style="0" customWidth="1"/>
  </cols>
  <sheetData>
    <row r="1" spans="1:8" ht="19.5">
      <c r="A1" s="293" t="s">
        <v>16</v>
      </c>
      <c r="B1" s="293"/>
      <c r="C1" s="293"/>
      <c r="D1" s="293"/>
      <c r="E1" s="293"/>
      <c r="F1" s="20"/>
      <c r="G1" s="106" t="s">
        <v>15</v>
      </c>
      <c r="H1" s="105">
        <v>1395</v>
      </c>
    </row>
    <row r="2" spans="1:8" ht="22.5" thickBot="1">
      <c r="A2" s="15"/>
      <c r="B2" s="15"/>
      <c r="C2" s="15"/>
      <c r="D2" s="15"/>
      <c r="E2" s="15"/>
      <c r="F2" s="15"/>
      <c r="G2" s="294" t="s">
        <v>14</v>
      </c>
      <c r="H2" s="294"/>
    </row>
    <row r="3" spans="1:8" ht="24" thickBot="1">
      <c r="A3" s="196" t="s">
        <v>0</v>
      </c>
      <c r="B3" s="194" t="s">
        <v>1</v>
      </c>
      <c r="C3" s="194" t="s">
        <v>2</v>
      </c>
      <c r="D3" s="194" t="s">
        <v>3</v>
      </c>
      <c r="E3" s="194" t="s">
        <v>4</v>
      </c>
      <c r="F3" s="194" t="s">
        <v>5</v>
      </c>
      <c r="G3" s="195" t="s">
        <v>6</v>
      </c>
      <c r="H3" s="197" t="s">
        <v>7</v>
      </c>
    </row>
    <row r="4" spans="1:8" ht="23.25">
      <c r="A4" s="250" t="s">
        <v>8</v>
      </c>
      <c r="B4" s="243">
        <v>433773</v>
      </c>
      <c r="C4" s="243">
        <v>19314</v>
      </c>
      <c r="D4" s="243">
        <v>1106</v>
      </c>
      <c r="E4" s="243">
        <v>1603</v>
      </c>
      <c r="F4" s="243">
        <v>71504</v>
      </c>
      <c r="G4" s="244">
        <v>3752</v>
      </c>
      <c r="H4" s="245">
        <f>SUM(B4:G4)</f>
        <v>531052</v>
      </c>
    </row>
    <row r="5" spans="1:8" ht="23.25">
      <c r="A5" s="11" t="s">
        <v>9</v>
      </c>
      <c r="B5" s="255">
        <v>436146</v>
      </c>
      <c r="C5" s="255">
        <v>19560</v>
      </c>
      <c r="D5" s="255">
        <v>1112</v>
      </c>
      <c r="E5" s="255">
        <v>1611</v>
      </c>
      <c r="F5" s="255">
        <v>72196</v>
      </c>
      <c r="G5" s="256">
        <v>3880</v>
      </c>
      <c r="H5" s="257">
        <f>SUM(B5:G5)</f>
        <v>534505</v>
      </c>
    </row>
    <row r="6" spans="1:8" ht="23.25">
      <c r="A6" s="6" t="s">
        <v>10</v>
      </c>
      <c r="B6" s="255">
        <v>438710</v>
      </c>
      <c r="C6" s="255">
        <v>19838</v>
      </c>
      <c r="D6" s="255">
        <v>1122</v>
      </c>
      <c r="E6" s="255">
        <v>1630</v>
      </c>
      <c r="F6" s="255">
        <v>72690</v>
      </c>
      <c r="G6" s="256">
        <v>3912</v>
      </c>
      <c r="H6" s="257">
        <v>537902</v>
      </c>
    </row>
    <row r="7" spans="1:8" ht="23.25">
      <c r="A7" s="11" t="s">
        <v>11</v>
      </c>
      <c r="B7" s="288">
        <v>440896</v>
      </c>
      <c r="C7" s="288">
        <v>19989</v>
      </c>
      <c r="D7" s="288">
        <v>1130</v>
      </c>
      <c r="E7" s="288">
        <v>1642</v>
      </c>
      <c r="F7" s="288">
        <v>73207</v>
      </c>
      <c r="G7" s="289">
        <v>4077</v>
      </c>
      <c r="H7" s="290">
        <v>540941</v>
      </c>
    </row>
    <row r="8" spans="1:8" ht="24" thickBot="1">
      <c r="A8" s="62" t="s">
        <v>12</v>
      </c>
      <c r="B8" s="272">
        <v>443111</v>
      </c>
      <c r="C8" s="272">
        <v>20172</v>
      </c>
      <c r="D8" s="272">
        <v>1165</v>
      </c>
      <c r="E8" s="272">
        <v>1661</v>
      </c>
      <c r="F8" s="272">
        <v>73741</v>
      </c>
      <c r="G8" s="273">
        <v>4119</v>
      </c>
      <c r="H8" s="274">
        <f>SUM(B8:G8)</f>
        <v>543969</v>
      </c>
    </row>
    <row r="9" spans="1:8" ht="24" thickBot="1">
      <c r="A9" s="291" t="s">
        <v>13</v>
      </c>
      <c r="B9" s="204">
        <v>445282</v>
      </c>
      <c r="C9" s="204">
        <v>20413</v>
      </c>
      <c r="D9" s="204">
        <v>1175</v>
      </c>
      <c r="E9" s="204">
        <v>1666</v>
      </c>
      <c r="F9" s="204">
        <v>74319</v>
      </c>
      <c r="G9" s="205">
        <v>4320</v>
      </c>
      <c r="H9" s="206">
        <f>SUM(B9:G9)</f>
        <v>547175</v>
      </c>
    </row>
    <row r="11" spans="1:8" ht="18.75">
      <c r="A11" s="295" t="s">
        <v>17</v>
      </c>
      <c r="B11" s="295"/>
      <c r="C11" s="295"/>
      <c r="D11" s="295"/>
      <c r="E11" s="295"/>
      <c r="F11" s="295"/>
      <c r="G11" s="295"/>
      <c r="H11" s="295"/>
    </row>
    <row r="12" spans="1:8" ht="18.75">
      <c r="A12" s="295" t="s">
        <v>63</v>
      </c>
      <c r="B12" s="295"/>
      <c r="C12" s="295"/>
      <c r="D12" s="295"/>
      <c r="E12" s="295"/>
      <c r="F12" s="295"/>
      <c r="G12" s="295"/>
      <c r="H12" s="295"/>
    </row>
    <row r="13" spans="1:8" ht="57.75" customHeight="1">
      <c r="A13" s="292" t="s">
        <v>66</v>
      </c>
      <c r="B13" s="292"/>
      <c r="C13" s="292"/>
      <c r="D13" s="292"/>
      <c r="E13" s="292"/>
      <c r="F13" s="292"/>
      <c r="G13" s="292"/>
      <c r="H13" s="292"/>
    </row>
    <row r="15" spans="2:7" ht="12.75">
      <c r="B15" s="251">
        <f aca="true" t="shared" si="0" ref="B15:G15">B8/$H$8</f>
        <v>0.8145886989883615</v>
      </c>
      <c r="C15" s="251">
        <f t="shared" si="0"/>
        <v>0.03708299553834869</v>
      </c>
      <c r="D15" s="279">
        <f t="shared" si="0"/>
        <v>0.002141666161123152</v>
      </c>
      <c r="E15" s="279">
        <f t="shared" si="0"/>
        <v>0.0030534828271463997</v>
      </c>
      <c r="F15" s="251">
        <f t="shared" si="0"/>
        <v>0.1355610338089119</v>
      </c>
      <c r="G15" s="251">
        <f t="shared" si="0"/>
        <v>0.007572122676108381</v>
      </c>
    </row>
  </sheetData>
  <sheetProtection/>
  <mergeCells count="5">
    <mergeCell ref="A13:H13"/>
    <mergeCell ref="A1:E1"/>
    <mergeCell ref="G2:H2"/>
    <mergeCell ref="A11:H11"/>
    <mergeCell ref="A12:H12"/>
  </mergeCells>
  <printOptions horizontalCentered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rightToLeft="1" view="pageBreakPreview" zoomScale="85" zoomScaleSheetLayoutView="85" zoomScalePageLayoutView="0" workbookViewId="0" topLeftCell="A1">
      <selection activeCell="H9" sqref="H9"/>
    </sheetView>
  </sheetViews>
  <sheetFormatPr defaultColWidth="9.140625" defaultRowHeight="12.75"/>
  <cols>
    <col min="1" max="1" width="16.00390625" style="0" customWidth="1"/>
    <col min="2" max="2" width="11.140625" style="0" bestFit="1" customWidth="1"/>
    <col min="3" max="4" width="9.8515625" style="0" bestFit="1" customWidth="1"/>
    <col min="5" max="5" width="11.140625" style="0" bestFit="1" customWidth="1"/>
    <col min="6" max="6" width="9.57421875" style="0" customWidth="1"/>
    <col min="7" max="7" width="11.140625" style="0" customWidth="1"/>
    <col min="8" max="8" width="12.7109375" style="0" customWidth="1"/>
  </cols>
  <sheetData>
    <row r="1" spans="1:8" ht="19.5">
      <c r="A1" s="293" t="s">
        <v>19</v>
      </c>
      <c r="B1" s="293"/>
      <c r="C1" s="293"/>
      <c r="D1" s="293"/>
      <c r="E1" s="19"/>
      <c r="G1" s="106" t="s">
        <v>20</v>
      </c>
      <c r="H1" s="107">
        <v>1395</v>
      </c>
    </row>
    <row r="2" spans="1:8" ht="20.25" thickBot="1">
      <c r="A2" s="15"/>
      <c r="B2" s="15"/>
      <c r="C2" s="15"/>
      <c r="D2" s="15"/>
      <c r="E2" s="15"/>
      <c r="F2" s="15"/>
      <c r="G2" s="296" t="s">
        <v>18</v>
      </c>
      <c r="H2" s="296"/>
    </row>
    <row r="3" spans="1:8" ht="24" thickBot="1">
      <c r="A3" s="196" t="s">
        <v>0</v>
      </c>
      <c r="B3" s="194" t="s">
        <v>1</v>
      </c>
      <c r="C3" s="194" t="s">
        <v>2</v>
      </c>
      <c r="D3" s="194" t="s">
        <v>3</v>
      </c>
      <c r="E3" s="194" t="s">
        <v>4</v>
      </c>
      <c r="F3" s="194" t="s">
        <v>5</v>
      </c>
      <c r="G3" s="195" t="s">
        <v>6</v>
      </c>
      <c r="H3" s="197" t="s">
        <v>7</v>
      </c>
    </row>
    <row r="4" spans="1:8" ht="23.25">
      <c r="A4" s="249" t="s">
        <v>8</v>
      </c>
      <c r="B4" s="243">
        <v>356308.75299999997</v>
      </c>
      <c r="C4" s="243">
        <v>90018.95099999999</v>
      </c>
      <c r="D4" s="243">
        <v>90494.433</v>
      </c>
      <c r="E4" s="243">
        <v>156761.251</v>
      </c>
      <c r="F4" s="243">
        <v>69514.59</v>
      </c>
      <c r="G4" s="244">
        <v>17610.878</v>
      </c>
      <c r="H4" s="245">
        <f>SUM(B4:G4)</f>
        <v>780708.856</v>
      </c>
    </row>
    <row r="5" spans="1:8" ht="23.25">
      <c r="A5" s="6" t="s">
        <v>9</v>
      </c>
      <c r="B5" s="255">
        <v>1085135.4279999998</v>
      </c>
      <c r="C5" s="255">
        <v>188628.52699999997</v>
      </c>
      <c r="D5" s="255">
        <v>137701.92</v>
      </c>
      <c r="E5" s="255">
        <v>188468.81100000002</v>
      </c>
      <c r="F5" s="255">
        <v>128249.32900000003</v>
      </c>
      <c r="G5" s="256">
        <v>18781.165</v>
      </c>
      <c r="H5" s="257">
        <v>1746965.18</v>
      </c>
    </row>
    <row r="6" spans="1:8" ht="23.25">
      <c r="A6" s="6" t="s">
        <v>10</v>
      </c>
      <c r="B6" s="255">
        <v>1586683.7019999998</v>
      </c>
      <c r="C6" s="255">
        <v>226475.52800000002</v>
      </c>
      <c r="D6" s="255">
        <v>170821.173</v>
      </c>
      <c r="E6" s="255">
        <v>206413.977</v>
      </c>
      <c r="F6" s="255">
        <v>177895.27400000003</v>
      </c>
      <c r="G6" s="256">
        <v>25179.977</v>
      </c>
      <c r="H6" s="257">
        <v>2393469.631</v>
      </c>
    </row>
    <row r="7" spans="1:8" ht="23.25">
      <c r="A7" s="6" t="s">
        <v>11</v>
      </c>
      <c r="B7" s="255">
        <v>1254518.1779999998</v>
      </c>
      <c r="C7" s="255">
        <v>167516.79600000003</v>
      </c>
      <c r="D7" s="255">
        <v>114219.11799999999</v>
      </c>
      <c r="E7" s="255">
        <v>197101.608</v>
      </c>
      <c r="F7" s="255">
        <v>145732.14700000003</v>
      </c>
      <c r="G7" s="256">
        <v>36105.712999999996</v>
      </c>
      <c r="H7" s="257">
        <v>1915193.56</v>
      </c>
    </row>
    <row r="8" spans="1:8" ht="24" thickBot="1">
      <c r="A8" s="95" t="s">
        <v>12</v>
      </c>
      <c r="B8" s="246">
        <v>472807.1940000002</v>
      </c>
      <c r="C8" s="246">
        <v>76957.50499999999</v>
      </c>
      <c r="D8" s="246">
        <v>67234.517</v>
      </c>
      <c r="E8" s="246">
        <v>203406.939</v>
      </c>
      <c r="F8" s="246">
        <v>81801.26999999995</v>
      </c>
      <c r="G8" s="247">
        <v>21229.068000000007</v>
      </c>
      <c r="H8" s="248">
        <f>SUM(B8:G8)</f>
        <v>923436.493</v>
      </c>
    </row>
    <row r="9" spans="1:8" ht="24" thickBot="1">
      <c r="A9" s="258" t="s">
        <v>13</v>
      </c>
      <c r="B9" s="246">
        <v>269593.883</v>
      </c>
      <c r="C9" s="246">
        <v>91847.25300000001</v>
      </c>
      <c r="D9" s="246">
        <v>81971.97099999995</v>
      </c>
      <c r="E9" s="246">
        <v>182909.61299999995</v>
      </c>
      <c r="F9" s="246">
        <v>62890.394000000044</v>
      </c>
      <c r="G9" s="247">
        <v>36045.331</v>
      </c>
      <c r="H9" s="248">
        <v>725258.4449999998</v>
      </c>
    </row>
    <row r="10" spans="1:8" ht="24" thickBot="1">
      <c r="A10" s="1" t="s">
        <v>119</v>
      </c>
      <c r="B10" s="198">
        <f aca="true" t="shared" si="0" ref="B10:G10">SUM(B4:B9)</f>
        <v>5025047.137999999</v>
      </c>
      <c r="C10" s="198">
        <f t="shared" si="0"/>
        <v>841444.5599999999</v>
      </c>
      <c r="D10" s="198">
        <f t="shared" si="0"/>
        <v>662443.1319999999</v>
      </c>
      <c r="E10" s="198">
        <f t="shared" si="0"/>
        <v>1135062.199</v>
      </c>
      <c r="F10" s="198">
        <f t="shared" si="0"/>
        <v>666083.0040000001</v>
      </c>
      <c r="G10" s="199">
        <f t="shared" si="0"/>
        <v>154952.132</v>
      </c>
      <c r="H10" s="200">
        <f>SUM(B10:G10)</f>
        <v>8485032.165</v>
      </c>
    </row>
    <row r="11" spans="1:8" ht="18.75" customHeight="1">
      <c r="A11" s="297" t="s">
        <v>21</v>
      </c>
      <c r="B11" s="297"/>
      <c r="C11" s="297"/>
      <c r="D11" s="297"/>
      <c r="E11" s="297"/>
      <c r="F11" s="297"/>
      <c r="G11" s="297"/>
      <c r="H11" s="297"/>
    </row>
    <row r="12" spans="1:8" ht="18.75">
      <c r="A12" s="295" t="s">
        <v>64</v>
      </c>
      <c r="B12" s="295"/>
      <c r="C12" s="295"/>
      <c r="D12" s="295"/>
      <c r="E12" s="295"/>
      <c r="F12" s="295"/>
      <c r="G12" s="295"/>
      <c r="H12" s="295"/>
    </row>
    <row r="13" spans="1:8" ht="60" customHeight="1">
      <c r="A13" s="292" t="s">
        <v>67</v>
      </c>
      <c r="B13" s="292"/>
      <c r="C13" s="292"/>
      <c r="D13" s="292"/>
      <c r="E13" s="292"/>
      <c r="F13" s="292"/>
      <c r="G13" s="292"/>
      <c r="H13" s="292"/>
    </row>
    <row r="18" spans="2:7" ht="12.75">
      <c r="B18" s="251">
        <f aca="true" t="shared" si="1" ref="B18:G18">B10/$H$10</f>
        <v>0.5922248779124103</v>
      </c>
      <c r="C18" s="251">
        <f t="shared" si="1"/>
        <v>0.09916810492137952</v>
      </c>
      <c r="D18" s="251">
        <f t="shared" si="1"/>
        <v>0.07807196473957032</v>
      </c>
      <c r="E18" s="251">
        <f t="shared" si="1"/>
        <v>0.13377229183432332</v>
      </c>
      <c r="F18" s="251">
        <f t="shared" si="1"/>
        <v>0.078500940367384</v>
      </c>
      <c r="G18" s="279">
        <f t="shared" si="1"/>
        <v>0.018261820224932526</v>
      </c>
    </row>
    <row r="24" spans="2:8" ht="22.5" customHeight="1">
      <c r="B24" s="253">
        <v>1390</v>
      </c>
      <c r="C24" s="253">
        <v>1391</v>
      </c>
      <c r="D24" s="253">
        <v>1392</v>
      </c>
      <c r="E24" s="253">
        <v>1393</v>
      </c>
      <c r="F24" s="253">
        <v>1394</v>
      </c>
      <c r="G24" s="253">
        <v>1395</v>
      </c>
      <c r="H24" s="253"/>
    </row>
    <row r="25" spans="2:8" ht="33" customHeight="1">
      <c r="B25" s="254">
        <v>0.23884578079534433</v>
      </c>
      <c r="C25" s="254">
        <v>0.24258801942888397</v>
      </c>
      <c r="D25" s="254">
        <v>0.23656752218757496</v>
      </c>
      <c r="E25" s="254">
        <v>0.2024022465743513</v>
      </c>
      <c r="F25" s="254">
        <v>0.1525613603681857</v>
      </c>
      <c r="G25" s="254">
        <v>0.2965</v>
      </c>
      <c r="H25" s="254"/>
    </row>
    <row r="27" ht="12.75">
      <c r="D27" s="253"/>
    </row>
    <row r="28" ht="12.75">
      <c r="D28" s="254"/>
    </row>
    <row r="29" ht="12.75">
      <c r="G29" s="253"/>
    </row>
    <row r="30" ht="12.75">
      <c r="G30" s="254"/>
    </row>
  </sheetData>
  <sheetProtection/>
  <mergeCells count="5">
    <mergeCell ref="G2:H2"/>
    <mergeCell ref="A11:H11"/>
    <mergeCell ref="A12:H12"/>
    <mergeCell ref="A13:H13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rightToLeft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3" sqref="F13"/>
    </sheetView>
  </sheetViews>
  <sheetFormatPr defaultColWidth="9.140625" defaultRowHeight="12.75"/>
  <cols>
    <col min="1" max="1" width="19.140625" style="0" customWidth="1"/>
    <col min="2" max="2" width="26.00390625" style="0" customWidth="1"/>
    <col min="3" max="3" width="26.421875" style="0" customWidth="1"/>
  </cols>
  <sheetData>
    <row r="1" spans="1:3" ht="14.25">
      <c r="A1" s="298" t="s">
        <v>39</v>
      </c>
      <c r="B1" s="298"/>
      <c r="C1" s="19"/>
    </row>
    <row r="2" spans="1:3" ht="16.5" thickBot="1">
      <c r="A2" s="132" t="s">
        <v>20</v>
      </c>
      <c r="B2" s="133">
        <v>1395</v>
      </c>
      <c r="C2" s="252" t="s">
        <v>22</v>
      </c>
    </row>
    <row r="3" spans="1:3" ht="16.5" thickBot="1">
      <c r="A3" s="234" t="s">
        <v>35</v>
      </c>
      <c r="B3" s="235" t="s">
        <v>36</v>
      </c>
      <c r="C3" s="236" t="s">
        <v>37</v>
      </c>
    </row>
    <row r="4" spans="1:3" ht="15.75">
      <c r="A4" s="3" t="s">
        <v>23</v>
      </c>
      <c r="B4" s="4">
        <v>1099</v>
      </c>
      <c r="C4" s="5">
        <v>1112</v>
      </c>
    </row>
    <row r="5" spans="1:3" ht="15.75">
      <c r="A5" s="6" t="s">
        <v>24</v>
      </c>
      <c r="B5" s="152">
        <v>2095</v>
      </c>
      <c r="C5" s="153">
        <v>2125</v>
      </c>
    </row>
    <row r="6" spans="1:3" ht="15.75">
      <c r="A6" s="6" t="s">
        <v>25</v>
      </c>
      <c r="B6" s="152">
        <v>2191</v>
      </c>
      <c r="C6" s="153">
        <v>2225</v>
      </c>
    </row>
    <row r="7" spans="1:3" ht="15.75">
      <c r="A7" s="6" t="s">
        <v>26</v>
      </c>
      <c r="B7" s="152">
        <v>2352</v>
      </c>
      <c r="C7" s="153">
        <v>2425</v>
      </c>
    </row>
    <row r="8" spans="1:3" ht="15.75">
      <c r="A8" s="201" t="s">
        <v>27</v>
      </c>
      <c r="B8" s="202">
        <v>2357</v>
      </c>
      <c r="C8" s="203">
        <v>2393</v>
      </c>
    </row>
    <row r="9" spans="1:3" ht="15.75">
      <c r="A9" s="7" t="s">
        <v>28</v>
      </c>
      <c r="B9" s="8">
        <v>2320</v>
      </c>
      <c r="C9" s="9">
        <v>2349</v>
      </c>
    </row>
    <row r="10" spans="1:3" ht="15.75">
      <c r="A10" s="7" t="s">
        <v>29</v>
      </c>
      <c r="B10" s="155">
        <v>1696</v>
      </c>
      <c r="C10" s="156">
        <v>1816</v>
      </c>
    </row>
    <row r="11" spans="1:3" ht="23.25">
      <c r="A11" s="7" t="s">
        <v>30</v>
      </c>
      <c r="B11" s="8">
        <v>971</v>
      </c>
      <c r="C11" s="9">
        <v>1314</v>
      </c>
    </row>
    <row r="12" spans="1:3" ht="23.25">
      <c r="A12" s="7" t="s">
        <v>31</v>
      </c>
      <c r="B12" s="8">
        <v>689</v>
      </c>
      <c r="C12" s="9">
        <v>732</v>
      </c>
    </row>
    <row r="13" spans="1:3" ht="23.25">
      <c r="A13" s="7" t="s">
        <v>97</v>
      </c>
      <c r="B13" s="155">
        <v>647</v>
      </c>
      <c r="C13" s="156">
        <v>724</v>
      </c>
    </row>
    <row r="14" spans="1:3" ht="23.25">
      <c r="A14" s="7" t="s">
        <v>33</v>
      </c>
      <c r="B14" s="41">
        <v>730</v>
      </c>
      <c r="C14" s="9">
        <v>752</v>
      </c>
    </row>
    <row r="15" spans="1:3" ht="24" thickBot="1">
      <c r="A15" s="7" t="s">
        <v>34</v>
      </c>
      <c r="B15" s="155">
        <v>570</v>
      </c>
      <c r="C15" s="156">
        <v>686</v>
      </c>
    </row>
    <row r="16" spans="1:3" ht="24" thickBot="1">
      <c r="A16" s="1" t="s">
        <v>38</v>
      </c>
      <c r="B16" s="2">
        <f>MAX(B4:B15)</f>
        <v>2357</v>
      </c>
      <c r="C16" s="2">
        <f>MAX(C4:C15)</f>
        <v>2425</v>
      </c>
    </row>
    <row r="18" spans="1:3" ht="39" customHeight="1">
      <c r="A18" s="300" t="s">
        <v>41</v>
      </c>
      <c r="B18" s="299"/>
      <c r="C18" s="299"/>
    </row>
    <row r="19" spans="1:3" ht="42" customHeight="1">
      <c r="A19" s="299" t="s">
        <v>40</v>
      </c>
      <c r="B19" s="299"/>
      <c r="C19" s="299"/>
    </row>
    <row r="20" spans="1:3" ht="60.75" customHeight="1">
      <c r="A20" s="300" t="s">
        <v>42</v>
      </c>
      <c r="B20" s="299"/>
      <c r="C20" s="299"/>
    </row>
    <row r="21" spans="1:3" ht="43.5" customHeight="1">
      <c r="A21" s="299" t="s">
        <v>65</v>
      </c>
      <c r="B21" s="299"/>
      <c r="C21" s="299"/>
    </row>
  </sheetData>
  <sheetProtection/>
  <mergeCells count="5">
    <mergeCell ref="A1:B1"/>
    <mergeCell ref="A21:C21"/>
    <mergeCell ref="A18:C18"/>
    <mergeCell ref="A19:C19"/>
    <mergeCell ref="A20:C2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rightToLeft="1" view="pageBreakPreview" zoomScale="85" zoomScaleNormal="85" zoomScaleSheetLayoutView="85" zoomScalePageLayoutView="0" workbookViewId="0" topLeftCell="A1">
      <pane ySplit="4" topLeftCell="A8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12.7109375" style="0" customWidth="1"/>
    <col min="2" max="8" width="8.140625" style="0" customWidth="1"/>
    <col min="9" max="9" width="12.28125" style="0" customWidth="1"/>
    <col min="10" max="11" width="11.8515625" style="0" customWidth="1"/>
    <col min="16" max="16" width="9.7109375" style="0" bestFit="1" customWidth="1"/>
  </cols>
  <sheetData>
    <row r="1" spans="1:19" ht="21.75" thickBot="1">
      <c r="A1" s="310" t="s">
        <v>51</v>
      </c>
      <c r="B1" s="310"/>
      <c r="C1" s="310"/>
      <c r="D1" s="310"/>
      <c r="E1" s="310"/>
      <c r="F1" s="310"/>
      <c r="G1" s="310"/>
      <c r="H1" s="324"/>
      <c r="I1" s="324"/>
      <c r="J1" s="40" t="s">
        <v>139</v>
      </c>
      <c r="K1" s="18"/>
      <c r="L1" s="314" t="s">
        <v>92</v>
      </c>
      <c r="M1" s="314"/>
      <c r="N1" s="314"/>
      <c r="O1" s="314"/>
      <c r="P1" s="314"/>
      <c r="Q1" s="314"/>
      <c r="R1" s="314"/>
      <c r="S1" s="37"/>
    </row>
    <row r="2" spans="1:19" ht="24" customHeight="1" thickBot="1">
      <c r="A2" s="306" t="s">
        <v>43</v>
      </c>
      <c r="B2" s="302" t="s">
        <v>44</v>
      </c>
      <c r="C2" s="308"/>
      <c r="D2" s="303"/>
      <c r="E2" s="302" t="s">
        <v>49</v>
      </c>
      <c r="F2" s="308"/>
      <c r="G2" s="309"/>
      <c r="H2" s="302" t="s">
        <v>47</v>
      </c>
      <c r="I2" s="303"/>
      <c r="J2" s="304" t="s">
        <v>50</v>
      </c>
      <c r="K2" s="36"/>
      <c r="L2" s="311" t="s">
        <v>43</v>
      </c>
      <c r="M2" s="315" t="s">
        <v>47</v>
      </c>
      <c r="N2" s="316"/>
      <c r="O2" s="316"/>
      <c r="P2" s="316"/>
      <c r="Q2" s="316"/>
      <c r="R2" s="317"/>
      <c r="S2" s="67"/>
    </row>
    <row r="3" spans="1:18" ht="38.25" customHeight="1" thickBot="1">
      <c r="A3" s="307"/>
      <c r="B3" s="63" t="s">
        <v>45</v>
      </c>
      <c r="C3" s="33" t="s">
        <v>46</v>
      </c>
      <c r="D3" s="64" t="s">
        <v>7</v>
      </c>
      <c r="E3" s="63" t="s">
        <v>45</v>
      </c>
      <c r="F3" s="33" t="s">
        <v>46</v>
      </c>
      <c r="G3" s="108" t="s">
        <v>7</v>
      </c>
      <c r="H3" s="65" t="s">
        <v>90</v>
      </c>
      <c r="I3" s="66" t="s">
        <v>91</v>
      </c>
      <c r="J3" s="305"/>
      <c r="K3" s="36"/>
      <c r="L3" s="312"/>
      <c r="M3" s="318" t="s">
        <v>48</v>
      </c>
      <c r="N3" s="319"/>
      <c r="O3" s="320"/>
      <c r="P3" s="321" t="s">
        <v>68</v>
      </c>
      <c r="Q3" s="322"/>
      <c r="R3" s="323"/>
    </row>
    <row r="4" spans="1:18" ht="23.25" customHeight="1" thickBot="1">
      <c r="A4" s="10" t="s">
        <v>23</v>
      </c>
      <c r="B4" s="134">
        <v>3724.7</v>
      </c>
      <c r="C4" s="180">
        <v>107.1</v>
      </c>
      <c r="D4" s="135">
        <f>+C4+B4</f>
        <v>3831.7999999999997</v>
      </c>
      <c r="E4" s="134">
        <v>5261.1</v>
      </c>
      <c r="F4" s="180">
        <v>659.5</v>
      </c>
      <c r="G4" s="160">
        <f>+F4+E4</f>
        <v>5920.6</v>
      </c>
      <c r="H4" s="150">
        <f>O5</f>
        <v>13363</v>
      </c>
      <c r="I4" s="136">
        <f>R5</f>
        <v>4375.4</v>
      </c>
      <c r="J4" s="137">
        <v>141057</v>
      </c>
      <c r="K4" s="36"/>
      <c r="L4" s="313"/>
      <c r="M4" s="103" t="s">
        <v>45</v>
      </c>
      <c r="N4" s="101" t="s">
        <v>69</v>
      </c>
      <c r="O4" s="104" t="s">
        <v>70</v>
      </c>
      <c r="P4" s="100" t="s">
        <v>45</v>
      </c>
      <c r="Q4" s="101" t="s">
        <v>46</v>
      </c>
      <c r="R4" s="102" t="s">
        <v>70</v>
      </c>
    </row>
    <row r="5" spans="1:18" ht="23.25">
      <c r="A5" s="10" t="s">
        <v>24</v>
      </c>
      <c r="B5" s="134">
        <v>3729.8</v>
      </c>
      <c r="C5" s="181">
        <v>107.1</v>
      </c>
      <c r="D5" s="138">
        <f aca="true" t="shared" si="0" ref="D5:D15">+C5+B5</f>
        <v>3836.9</v>
      </c>
      <c r="E5" s="134">
        <v>5263.9</v>
      </c>
      <c r="F5" s="181">
        <v>660.3</v>
      </c>
      <c r="G5" s="139">
        <f>+F5+E5</f>
        <v>5924.2</v>
      </c>
      <c r="H5" s="151">
        <f aca="true" t="shared" si="1" ref="H5:H15">O6</f>
        <v>13380</v>
      </c>
      <c r="I5" s="140">
        <f>R6</f>
        <v>4380.495</v>
      </c>
      <c r="J5" s="141">
        <v>141347</v>
      </c>
      <c r="K5" s="24"/>
      <c r="L5" s="10" t="s">
        <v>23</v>
      </c>
      <c r="M5" s="97">
        <v>12868</v>
      </c>
      <c r="N5" s="98">
        <v>495</v>
      </c>
      <c r="O5" s="99">
        <f>+N5+M5</f>
        <v>13363</v>
      </c>
      <c r="P5" s="117">
        <v>4022.19</v>
      </c>
      <c r="Q5" s="118">
        <v>353.21</v>
      </c>
      <c r="R5" s="119">
        <f>+Q5+P5</f>
        <v>4375.4</v>
      </c>
    </row>
    <row r="6" spans="1:18" ht="23.25">
      <c r="A6" s="10" t="s">
        <v>25</v>
      </c>
      <c r="B6" s="134">
        <v>3733.3</v>
      </c>
      <c r="C6" s="181">
        <v>107.6</v>
      </c>
      <c r="D6" s="142">
        <f t="shared" si="0"/>
        <v>3840.9</v>
      </c>
      <c r="E6" s="134">
        <v>5273</v>
      </c>
      <c r="F6" s="181">
        <v>661.2</v>
      </c>
      <c r="G6" s="143">
        <f aca="true" t="shared" si="2" ref="G6:G14">+F6+E6</f>
        <v>5934.2</v>
      </c>
      <c r="H6" s="151">
        <f t="shared" si="1"/>
        <v>13411</v>
      </c>
      <c r="I6" s="140">
        <f>R7</f>
        <v>4389.685</v>
      </c>
      <c r="J6" s="141">
        <v>141616</v>
      </c>
      <c r="K6" s="24"/>
      <c r="L6" s="11" t="s">
        <v>24</v>
      </c>
      <c r="M6" s="89">
        <v>12885</v>
      </c>
      <c r="N6" s="90">
        <v>495</v>
      </c>
      <c r="O6" s="91">
        <f aca="true" t="shared" si="3" ref="O6:O16">+N6+M6</f>
        <v>13380</v>
      </c>
      <c r="P6" s="92">
        <v>4027.285</v>
      </c>
      <c r="Q6" s="93">
        <v>353.21</v>
      </c>
      <c r="R6" s="94">
        <f>+Q6+P6</f>
        <v>4380.495</v>
      </c>
    </row>
    <row r="7" spans="1:18" ht="23.25">
      <c r="A7" s="10" t="s">
        <v>26</v>
      </c>
      <c r="B7" s="134">
        <v>3737.891</v>
      </c>
      <c r="C7" s="181">
        <v>107.992</v>
      </c>
      <c r="D7" s="142">
        <f t="shared" si="0"/>
        <v>3845.8830000000003</v>
      </c>
      <c r="E7" s="134">
        <f>G7-F7</f>
        <v>5280.857741911711</v>
      </c>
      <c r="F7" s="181">
        <v>662.8720000000003</v>
      </c>
      <c r="G7" s="143">
        <v>5943.729741911711</v>
      </c>
      <c r="H7" s="144">
        <f>O8</f>
        <v>13458</v>
      </c>
      <c r="I7" s="140">
        <f>R8</f>
        <v>4411.93</v>
      </c>
      <c r="J7" s="141">
        <v>141816</v>
      </c>
      <c r="K7" s="24"/>
      <c r="L7" s="11" t="s">
        <v>25</v>
      </c>
      <c r="M7" s="89">
        <v>12914</v>
      </c>
      <c r="N7" s="90">
        <v>497</v>
      </c>
      <c r="O7" s="91">
        <f t="shared" si="3"/>
        <v>13411</v>
      </c>
      <c r="P7" s="92">
        <v>4035.36</v>
      </c>
      <c r="Q7" s="120">
        <v>354.325</v>
      </c>
      <c r="R7" s="94">
        <f>+Q7+P7</f>
        <v>4389.685</v>
      </c>
    </row>
    <row r="8" spans="1:18" ht="23.25">
      <c r="A8" s="10" t="s">
        <v>27</v>
      </c>
      <c r="B8" s="134">
        <f>D8-C8</f>
        <v>3742.1117551218667</v>
      </c>
      <c r="C8" s="181">
        <v>108.09718399760268</v>
      </c>
      <c r="D8" s="142">
        <v>3850.2089391194695</v>
      </c>
      <c r="E8" s="134">
        <f>G8-F8</f>
        <v>5292.49382391172</v>
      </c>
      <c r="F8" s="181">
        <v>663.3010000000003</v>
      </c>
      <c r="G8" s="143">
        <v>5955.79482391172</v>
      </c>
      <c r="H8" s="144">
        <f t="shared" si="1"/>
        <v>13494</v>
      </c>
      <c r="I8" s="140">
        <f aca="true" t="shared" si="4" ref="I8:I15">R9</f>
        <v>4421.76</v>
      </c>
      <c r="J8" s="141">
        <v>142213</v>
      </c>
      <c r="K8" s="85"/>
      <c r="L8" s="11" t="s">
        <v>26</v>
      </c>
      <c r="M8" s="89">
        <v>12960</v>
      </c>
      <c r="N8" s="90">
        <v>498</v>
      </c>
      <c r="O8" s="91">
        <f t="shared" si="3"/>
        <v>13458</v>
      </c>
      <c r="P8" s="92">
        <v>4057.405</v>
      </c>
      <c r="Q8" s="120">
        <v>354.525</v>
      </c>
      <c r="R8" s="94">
        <f aca="true" t="shared" si="5" ref="R8:R16">+Q8+P8</f>
        <v>4411.93</v>
      </c>
    </row>
    <row r="9" spans="1:18" ht="23.25">
      <c r="A9" s="10" t="s">
        <v>28</v>
      </c>
      <c r="B9" s="134">
        <v>3755.9</v>
      </c>
      <c r="C9" s="181">
        <v>108.30318399760269</v>
      </c>
      <c r="D9" s="142">
        <f t="shared" si="0"/>
        <v>3864.203183997603</v>
      </c>
      <c r="E9" s="134">
        <f>G9-F9</f>
        <v>5333.5922359117185</v>
      </c>
      <c r="F9" s="181">
        <v>665.5820000000002</v>
      </c>
      <c r="G9" s="143">
        <v>5999.174235911719</v>
      </c>
      <c r="H9" s="144">
        <f>O10</f>
        <v>13523</v>
      </c>
      <c r="I9" s="145">
        <f>R10</f>
        <v>4434.264999999999</v>
      </c>
      <c r="J9" s="141">
        <v>143925</v>
      </c>
      <c r="K9" s="157"/>
      <c r="L9" s="11" t="s">
        <v>27</v>
      </c>
      <c r="M9" s="89">
        <v>12996</v>
      </c>
      <c r="N9" s="90">
        <v>498</v>
      </c>
      <c r="O9" s="91">
        <f t="shared" si="3"/>
        <v>13494</v>
      </c>
      <c r="P9" s="92">
        <v>4067.235</v>
      </c>
      <c r="Q9" s="120">
        <v>354.525</v>
      </c>
      <c r="R9" s="94">
        <f t="shared" si="5"/>
        <v>4421.76</v>
      </c>
    </row>
    <row r="10" spans="1:18" ht="23.25">
      <c r="A10" s="10" t="s">
        <v>29</v>
      </c>
      <c r="B10" s="134">
        <v>3760.1</v>
      </c>
      <c r="C10" s="181">
        <v>108.6</v>
      </c>
      <c r="D10" s="142">
        <f t="shared" si="0"/>
        <v>3868.7</v>
      </c>
      <c r="E10" s="134">
        <v>5350.8</v>
      </c>
      <c r="F10" s="181">
        <v>667.7</v>
      </c>
      <c r="G10" s="143">
        <f t="shared" si="2"/>
        <v>6018.5</v>
      </c>
      <c r="H10" s="144">
        <f t="shared" si="1"/>
        <v>13562</v>
      </c>
      <c r="I10" s="145">
        <f t="shared" si="4"/>
        <v>4418.4</v>
      </c>
      <c r="J10" s="141">
        <v>144380</v>
      </c>
      <c r="K10" s="85"/>
      <c r="L10" s="12" t="s">
        <v>28</v>
      </c>
      <c r="M10" s="89">
        <v>13021</v>
      </c>
      <c r="N10" s="96">
        <v>502</v>
      </c>
      <c r="O10" s="91">
        <f t="shared" si="3"/>
        <v>13523</v>
      </c>
      <c r="P10" s="92">
        <v>4077.595</v>
      </c>
      <c r="Q10" s="93">
        <v>356.67</v>
      </c>
      <c r="R10" s="94">
        <f t="shared" si="5"/>
        <v>4434.264999999999</v>
      </c>
    </row>
    <row r="11" spans="1:20" ht="23.25">
      <c r="A11" s="10" t="s">
        <v>30</v>
      </c>
      <c r="B11" s="134">
        <v>3769.4</v>
      </c>
      <c r="C11" s="181">
        <v>109.1</v>
      </c>
      <c r="D11" s="142">
        <f>+C11+B11</f>
        <v>3878.5</v>
      </c>
      <c r="E11" s="134">
        <v>5412.6</v>
      </c>
      <c r="F11" s="181">
        <v>671.2</v>
      </c>
      <c r="G11" s="143">
        <f t="shared" si="2"/>
        <v>6083.8</v>
      </c>
      <c r="H11" s="144">
        <f t="shared" si="1"/>
        <v>13586</v>
      </c>
      <c r="I11" s="145">
        <f t="shared" si="4"/>
        <v>4452.5</v>
      </c>
      <c r="J11" s="141">
        <v>145251</v>
      </c>
      <c r="K11" s="85"/>
      <c r="L11" s="12" t="s">
        <v>29</v>
      </c>
      <c r="M11" s="89">
        <v>13060</v>
      </c>
      <c r="N11" s="96">
        <v>502</v>
      </c>
      <c r="O11" s="91">
        <f t="shared" si="3"/>
        <v>13562</v>
      </c>
      <c r="P11" s="92">
        <v>4061.2</v>
      </c>
      <c r="Q11" s="93">
        <v>357.2</v>
      </c>
      <c r="R11" s="94">
        <f t="shared" si="5"/>
        <v>4418.4</v>
      </c>
      <c r="T11" s="84"/>
    </row>
    <row r="12" spans="1:18" ht="23.25">
      <c r="A12" s="10" t="s">
        <v>31</v>
      </c>
      <c r="B12" s="134">
        <f>D12-C12</f>
        <v>3780.4826523142838</v>
      </c>
      <c r="C12" s="181">
        <v>109.1</v>
      </c>
      <c r="D12" s="177">
        <v>3889.5826523142837</v>
      </c>
      <c r="E12" s="134">
        <f>G12-F12</f>
        <v>5422.505</v>
      </c>
      <c r="F12" s="181">
        <f>F11+(F13-F11)/2</f>
        <v>674.7950000000001</v>
      </c>
      <c r="G12" s="183">
        <v>6097.3</v>
      </c>
      <c r="H12" s="144">
        <f t="shared" si="1"/>
        <v>13614</v>
      </c>
      <c r="I12" s="145">
        <f t="shared" si="4"/>
        <v>4461.115</v>
      </c>
      <c r="J12" s="141">
        <v>145604</v>
      </c>
      <c r="K12" s="24"/>
      <c r="L12" s="12" t="s">
        <v>30</v>
      </c>
      <c r="M12" s="89">
        <v>13084</v>
      </c>
      <c r="N12" s="96">
        <v>502</v>
      </c>
      <c r="O12" s="91">
        <f t="shared" si="3"/>
        <v>13586</v>
      </c>
      <c r="P12" s="92">
        <v>4095.3</v>
      </c>
      <c r="Q12" s="93">
        <v>357.2</v>
      </c>
      <c r="R12" s="94">
        <f t="shared" si="5"/>
        <v>4452.5</v>
      </c>
    </row>
    <row r="13" spans="1:18" ht="23.25">
      <c r="A13" s="10" t="s">
        <v>32</v>
      </c>
      <c r="B13" s="146">
        <v>3784.2581349833476</v>
      </c>
      <c r="C13" s="181">
        <v>109.24218399760267</v>
      </c>
      <c r="D13" s="178">
        <v>3893.512939119469</v>
      </c>
      <c r="E13" s="134">
        <v>5432.367625911718</v>
      </c>
      <c r="F13" s="181">
        <v>678.3900000000002</v>
      </c>
      <c r="G13" s="183">
        <v>6110.758809911714</v>
      </c>
      <c r="H13" s="144">
        <f>O14</f>
        <v>13642</v>
      </c>
      <c r="I13" s="145">
        <f t="shared" si="4"/>
        <v>4469.73</v>
      </c>
      <c r="J13" s="141">
        <v>146328</v>
      </c>
      <c r="K13" s="24"/>
      <c r="L13" s="12" t="s">
        <v>31</v>
      </c>
      <c r="M13" s="276">
        <f>O13-N13</f>
        <v>13112</v>
      </c>
      <c r="N13" s="96">
        <v>502</v>
      </c>
      <c r="O13" s="91">
        <f>O12+(O14-O12)/2</f>
        <v>13614</v>
      </c>
      <c r="P13" s="92">
        <f>R13-Q13</f>
        <v>4103.915</v>
      </c>
      <c r="Q13" s="93">
        <v>357.2</v>
      </c>
      <c r="R13" s="275">
        <f>R12+(R14-R12)/2</f>
        <v>4461.115</v>
      </c>
    </row>
    <row r="14" spans="1:18" ht="23.25">
      <c r="A14" s="10" t="s">
        <v>33</v>
      </c>
      <c r="B14" s="146">
        <v>3786.6501349833484</v>
      </c>
      <c r="C14" s="181">
        <v>109.24580413612155</v>
      </c>
      <c r="D14" s="178">
        <f t="shared" si="0"/>
        <v>3895.89593911947</v>
      </c>
      <c r="E14" s="134">
        <v>5458.6856259117185</v>
      </c>
      <c r="F14" s="177">
        <f>'[1]بهمن'!$O$33</f>
        <v>681.7070000000002</v>
      </c>
      <c r="G14" s="183">
        <f t="shared" si="2"/>
        <v>6140.392625911719</v>
      </c>
      <c r="H14" s="144">
        <f t="shared" si="1"/>
        <v>13680</v>
      </c>
      <c r="I14" s="145">
        <f t="shared" si="4"/>
        <v>4483.335</v>
      </c>
      <c r="J14" s="141">
        <v>146436</v>
      </c>
      <c r="K14" s="24"/>
      <c r="L14" s="12" t="s">
        <v>32</v>
      </c>
      <c r="M14" s="276">
        <f>O14-N14</f>
        <v>13140</v>
      </c>
      <c r="N14" s="96">
        <v>502</v>
      </c>
      <c r="O14" s="91">
        <v>13642</v>
      </c>
      <c r="P14" s="92">
        <f>R14-Q14</f>
        <v>4112.53</v>
      </c>
      <c r="Q14" s="93">
        <v>357.2</v>
      </c>
      <c r="R14" s="94">
        <v>4469.73</v>
      </c>
    </row>
    <row r="15" spans="1:18" ht="24" thickBot="1">
      <c r="A15" s="62" t="s">
        <v>34</v>
      </c>
      <c r="B15" s="172">
        <v>3790.5</v>
      </c>
      <c r="C15" s="182">
        <v>109.24580413612155</v>
      </c>
      <c r="D15" s="179">
        <f t="shared" si="0"/>
        <v>3899.7458041361215</v>
      </c>
      <c r="E15" s="173">
        <v>5467.966625911718</v>
      </c>
      <c r="F15" s="182">
        <v>684.3030000000002</v>
      </c>
      <c r="G15" s="184">
        <f>+F15+E15</f>
        <v>6152.269625911718</v>
      </c>
      <c r="H15" s="174">
        <f t="shared" si="1"/>
        <v>13713</v>
      </c>
      <c r="I15" s="175">
        <f t="shared" si="4"/>
        <v>4492.175</v>
      </c>
      <c r="J15" s="176">
        <v>147160</v>
      </c>
      <c r="K15" s="24"/>
      <c r="L15" s="12" t="s">
        <v>33</v>
      </c>
      <c r="M15" s="276">
        <v>13176</v>
      </c>
      <c r="N15" s="96">
        <v>504</v>
      </c>
      <c r="O15" s="91">
        <f t="shared" si="3"/>
        <v>13680</v>
      </c>
      <c r="P15" s="92">
        <v>4125.22</v>
      </c>
      <c r="Q15" s="93">
        <v>358.115</v>
      </c>
      <c r="R15" s="94">
        <f t="shared" si="5"/>
        <v>4483.335</v>
      </c>
    </row>
    <row r="16" spans="6:18" ht="24" thickBot="1">
      <c r="F16" s="128"/>
      <c r="G16" s="128"/>
      <c r="K16" s="24"/>
      <c r="L16" s="13" t="s">
        <v>34</v>
      </c>
      <c r="M16" s="23">
        <v>13209</v>
      </c>
      <c r="N16" s="170">
        <v>504</v>
      </c>
      <c r="O16" s="22">
        <f t="shared" si="3"/>
        <v>13713</v>
      </c>
      <c r="P16" s="86">
        <v>4134.06</v>
      </c>
      <c r="Q16" s="87">
        <v>358.115</v>
      </c>
      <c r="R16" s="88">
        <f t="shared" si="5"/>
        <v>4492.175</v>
      </c>
    </row>
    <row r="17" spans="1:10" ht="45.75" customHeight="1">
      <c r="A17" s="301" t="s">
        <v>52</v>
      </c>
      <c r="B17" s="301"/>
      <c r="C17" s="301"/>
      <c r="D17" s="301"/>
      <c r="E17" s="301"/>
      <c r="F17" s="301"/>
      <c r="G17" s="301"/>
      <c r="H17" s="301"/>
      <c r="I17" s="301"/>
      <c r="J17" s="301"/>
    </row>
  </sheetData>
  <sheetProtection/>
  <mergeCells count="13">
    <mergeCell ref="A1:G1"/>
    <mergeCell ref="L2:L4"/>
    <mergeCell ref="L1:R1"/>
    <mergeCell ref="M2:R2"/>
    <mergeCell ref="M3:O3"/>
    <mergeCell ref="P3:R3"/>
    <mergeCell ref="H1:I1"/>
    <mergeCell ref="A17:J17"/>
    <mergeCell ref="H2:I2"/>
    <mergeCell ref="J2:J3"/>
    <mergeCell ref="A2:A3"/>
    <mergeCell ref="B2:D2"/>
    <mergeCell ref="E2:G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rightToLeft="1" tabSelected="1" view="pageBreakPreview" zoomScale="80" zoomScaleNormal="70" zoomScaleSheetLayoutView="80" zoomScalePageLayoutView="0" workbookViewId="0" topLeftCell="J16">
      <selection activeCell="Q32" sqref="Q32"/>
    </sheetView>
  </sheetViews>
  <sheetFormatPr defaultColWidth="9.140625" defaultRowHeight="12.75"/>
  <cols>
    <col min="1" max="1" width="12.57421875" style="14" customWidth="1"/>
    <col min="2" max="2" width="10.28125" style="14" customWidth="1"/>
    <col min="3" max="3" width="12.140625" style="14" customWidth="1"/>
    <col min="4" max="4" width="28.140625" style="14" customWidth="1"/>
    <col min="5" max="5" width="22.7109375" style="14" customWidth="1"/>
    <col min="6" max="6" width="12.421875" style="14" customWidth="1"/>
    <col min="7" max="8" width="10.57421875" style="14" customWidth="1"/>
    <col min="9" max="9" width="5.00390625" style="14" customWidth="1"/>
    <col min="10" max="10" width="19.140625" style="14" customWidth="1"/>
    <col min="11" max="11" width="8.28125" style="14" customWidth="1"/>
    <col min="12" max="12" width="9.140625" style="14" customWidth="1"/>
    <col min="13" max="13" width="7.8515625" style="14" customWidth="1"/>
    <col min="14" max="14" width="7.421875" style="14" customWidth="1"/>
    <col min="15" max="15" width="11.57421875" style="14" customWidth="1"/>
    <col min="16" max="16" width="12.00390625" style="14" customWidth="1"/>
    <col min="17" max="17" width="7.8515625" style="14" customWidth="1"/>
    <col min="18" max="19" width="9.140625" style="14" customWidth="1"/>
    <col min="20" max="20" width="8.421875" style="14" customWidth="1"/>
    <col min="21" max="21" width="7.8515625" style="14" customWidth="1"/>
    <col min="22" max="22" width="8.00390625" style="14" customWidth="1"/>
    <col min="23" max="23" width="26.140625" style="14" customWidth="1"/>
    <col min="24" max="16384" width="9.140625" style="14" customWidth="1"/>
  </cols>
  <sheetData>
    <row r="1" spans="1:21" ht="18" thickBot="1">
      <c r="A1" s="336" t="s">
        <v>55</v>
      </c>
      <c r="B1" s="336"/>
      <c r="C1" s="336"/>
      <c r="D1" s="336"/>
      <c r="E1" s="336"/>
      <c r="F1" s="106" t="s">
        <v>20</v>
      </c>
      <c r="G1" s="107">
        <v>1393</v>
      </c>
      <c r="H1" s="16"/>
      <c r="I1" s="130" t="s">
        <v>85</v>
      </c>
      <c r="J1" s="130"/>
      <c r="K1" s="130"/>
      <c r="L1" s="130"/>
      <c r="M1" s="130"/>
      <c r="N1" s="130"/>
      <c r="O1" s="130"/>
      <c r="P1" s="34"/>
      <c r="Q1" s="34"/>
      <c r="R1" s="34"/>
      <c r="S1" s="17"/>
      <c r="T1" s="17"/>
      <c r="U1" s="17"/>
    </row>
    <row r="2" spans="1:18" ht="23.25" customHeight="1" thickBot="1">
      <c r="A2" s="327" t="s">
        <v>35</v>
      </c>
      <c r="B2" s="329" t="s">
        <v>53</v>
      </c>
      <c r="C2" s="329" t="s">
        <v>54</v>
      </c>
      <c r="D2" s="332" t="s">
        <v>56</v>
      </c>
      <c r="E2" s="332" t="s">
        <v>57</v>
      </c>
      <c r="F2" s="329" t="s">
        <v>47</v>
      </c>
      <c r="G2" s="330"/>
      <c r="H2" s="24"/>
      <c r="I2" s="34" t="s">
        <v>84</v>
      </c>
      <c r="J2" s="32"/>
      <c r="K2" s="35"/>
      <c r="L2" s="32"/>
      <c r="M2" s="32"/>
      <c r="N2" s="32"/>
      <c r="O2" s="32"/>
      <c r="P2" s="32"/>
      <c r="Q2" s="32"/>
      <c r="R2" s="32"/>
    </row>
    <row r="3" spans="1:8" ht="48" customHeight="1" thickBot="1">
      <c r="A3" s="328"/>
      <c r="B3" s="331"/>
      <c r="C3" s="331"/>
      <c r="D3" s="333"/>
      <c r="E3" s="333"/>
      <c r="F3" s="26" t="s">
        <v>58</v>
      </c>
      <c r="G3" s="21" t="s">
        <v>48</v>
      </c>
      <c r="H3" s="24"/>
    </row>
    <row r="4" spans="1:27" ht="26.25" thickBot="1">
      <c r="A4" s="42" t="s">
        <v>23</v>
      </c>
      <c r="B4" s="46"/>
      <c r="C4" s="46"/>
      <c r="D4" s="46"/>
      <c r="E4" s="46"/>
      <c r="F4" s="46"/>
      <c r="G4" s="47"/>
      <c r="I4" s="43"/>
      <c r="J4" s="129" t="s">
        <v>86</v>
      </c>
      <c r="K4" s="162" t="s">
        <v>180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44"/>
      <c r="W4" s="45" t="s">
        <v>72</v>
      </c>
      <c r="AA4" s="25"/>
    </row>
    <row r="5" spans="1:23" ht="24">
      <c r="A5" s="27" t="s">
        <v>24</v>
      </c>
      <c r="B5" s="48"/>
      <c r="C5" s="48"/>
      <c r="D5" s="48"/>
      <c r="E5" s="48"/>
      <c r="F5" s="48"/>
      <c r="G5" s="49"/>
      <c r="I5" s="352" t="s">
        <v>89</v>
      </c>
      <c r="J5" s="340" t="s">
        <v>133</v>
      </c>
      <c r="K5" s="337" t="s">
        <v>79</v>
      </c>
      <c r="L5" s="340" t="s">
        <v>78</v>
      </c>
      <c r="M5" s="340" t="s">
        <v>77</v>
      </c>
      <c r="N5" s="337" t="s">
        <v>76</v>
      </c>
      <c r="O5" s="337" t="s">
        <v>71</v>
      </c>
      <c r="P5" s="337" t="s">
        <v>93</v>
      </c>
      <c r="Q5" s="340" t="s">
        <v>54</v>
      </c>
      <c r="R5" s="337" t="s">
        <v>87</v>
      </c>
      <c r="S5" s="337"/>
      <c r="T5" s="337" t="s">
        <v>75</v>
      </c>
      <c r="U5" s="337"/>
      <c r="V5" s="337" t="s">
        <v>73</v>
      </c>
      <c r="W5" s="349" t="s">
        <v>74</v>
      </c>
    </row>
    <row r="6" spans="1:23" ht="24.75" customHeight="1">
      <c r="A6" s="27" t="s">
        <v>25</v>
      </c>
      <c r="B6" s="48"/>
      <c r="C6" s="48"/>
      <c r="D6" s="48"/>
      <c r="E6" s="48"/>
      <c r="F6" s="48"/>
      <c r="G6" s="49"/>
      <c r="I6" s="353"/>
      <c r="J6" s="341"/>
      <c r="K6" s="338"/>
      <c r="L6" s="341"/>
      <c r="M6" s="341"/>
      <c r="N6" s="338"/>
      <c r="O6" s="338"/>
      <c r="P6" s="338"/>
      <c r="Q6" s="341"/>
      <c r="R6" s="229" t="s">
        <v>80</v>
      </c>
      <c r="S6" s="230" t="s">
        <v>81</v>
      </c>
      <c r="T6" s="229" t="s">
        <v>88</v>
      </c>
      <c r="U6" s="229" t="s">
        <v>48</v>
      </c>
      <c r="V6" s="338"/>
      <c r="W6" s="350"/>
    </row>
    <row r="7" spans="1:23" ht="24.75" customHeight="1" thickBot="1">
      <c r="A7" s="27" t="s">
        <v>26</v>
      </c>
      <c r="B7" s="48"/>
      <c r="C7" s="48"/>
      <c r="D7" s="48"/>
      <c r="E7" s="48"/>
      <c r="F7" s="48"/>
      <c r="G7" s="49"/>
      <c r="I7" s="354"/>
      <c r="J7" s="342"/>
      <c r="K7" s="339"/>
      <c r="L7" s="342"/>
      <c r="M7" s="342"/>
      <c r="N7" s="339"/>
      <c r="O7" s="339"/>
      <c r="P7" s="339"/>
      <c r="Q7" s="342"/>
      <c r="R7" s="231" t="s">
        <v>83</v>
      </c>
      <c r="S7" s="231" t="s">
        <v>83</v>
      </c>
      <c r="T7" s="231" t="s">
        <v>82</v>
      </c>
      <c r="U7" s="232" t="s">
        <v>131</v>
      </c>
      <c r="V7" s="339"/>
      <c r="W7" s="351"/>
    </row>
    <row r="8" spans="1:23" ht="24.75" customHeight="1">
      <c r="A8" s="27" t="s">
        <v>27</v>
      </c>
      <c r="B8" s="48"/>
      <c r="C8" s="48"/>
      <c r="D8" s="48"/>
      <c r="E8" s="48"/>
      <c r="F8" s="48"/>
      <c r="G8" s="49"/>
      <c r="H8" s="24"/>
      <c r="I8" s="68">
        <v>1</v>
      </c>
      <c r="J8" s="70" t="s">
        <v>110</v>
      </c>
      <c r="K8" s="82" t="s">
        <v>111</v>
      </c>
      <c r="L8" s="82">
        <v>1</v>
      </c>
      <c r="M8" s="71" t="s">
        <v>110</v>
      </c>
      <c r="N8" s="71" t="s">
        <v>110</v>
      </c>
      <c r="O8" s="71" t="s">
        <v>110</v>
      </c>
      <c r="P8" s="72" t="s">
        <v>112</v>
      </c>
      <c r="Q8" s="78" t="s">
        <v>110</v>
      </c>
      <c r="R8" s="277">
        <v>6.6708262539174195</v>
      </c>
      <c r="S8" s="277">
        <v>6.436999999999999</v>
      </c>
      <c r="T8" s="83">
        <v>2990</v>
      </c>
      <c r="U8" s="159">
        <v>23</v>
      </c>
      <c r="V8" s="80"/>
      <c r="W8" s="73" t="s">
        <v>115</v>
      </c>
    </row>
    <row r="9" spans="1:23" ht="24.75" customHeight="1">
      <c r="A9" s="27" t="s">
        <v>28</v>
      </c>
      <c r="B9" s="48"/>
      <c r="C9" s="48"/>
      <c r="D9" s="48"/>
      <c r="E9" s="48"/>
      <c r="F9" s="48"/>
      <c r="G9" s="49"/>
      <c r="H9" s="24"/>
      <c r="I9" s="69">
        <v>2</v>
      </c>
      <c r="J9" s="74" t="s">
        <v>110</v>
      </c>
      <c r="K9" s="83" t="s">
        <v>111</v>
      </c>
      <c r="L9" s="83">
        <v>2</v>
      </c>
      <c r="M9" s="75" t="s">
        <v>110</v>
      </c>
      <c r="N9" s="75" t="s">
        <v>110</v>
      </c>
      <c r="O9" s="75" t="s">
        <v>110</v>
      </c>
      <c r="P9" s="76" t="s">
        <v>112</v>
      </c>
      <c r="Q9" s="79" t="s">
        <v>110</v>
      </c>
      <c r="R9" s="277">
        <v>29.073449549883975</v>
      </c>
      <c r="S9" s="277">
        <v>6.518</v>
      </c>
      <c r="T9" s="83">
        <v>4255</v>
      </c>
      <c r="U9" s="83">
        <v>21</v>
      </c>
      <c r="V9" s="81"/>
      <c r="W9" s="77" t="s">
        <v>115</v>
      </c>
    </row>
    <row r="10" spans="1:23" ht="24.75" customHeight="1">
      <c r="A10" s="27" t="s">
        <v>29</v>
      </c>
      <c r="B10" s="48"/>
      <c r="C10" s="48"/>
      <c r="D10" s="48"/>
      <c r="E10" s="48"/>
      <c r="F10" s="48"/>
      <c r="G10" s="49"/>
      <c r="H10" s="24"/>
      <c r="I10" s="69">
        <v>3</v>
      </c>
      <c r="J10" s="74" t="s">
        <v>110</v>
      </c>
      <c r="K10" s="83" t="s">
        <v>111</v>
      </c>
      <c r="L10" s="83">
        <v>3</v>
      </c>
      <c r="M10" s="75" t="s">
        <v>110</v>
      </c>
      <c r="N10" s="75" t="s">
        <v>110</v>
      </c>
      <c r="O10" s="75" t="s">
        <v>110</v>
      </c>
      <c r="P10" s="76" t="s">
        <v>112</v>
      </c>
      <c r="Q10" s="79" t="s">
        <v>110</v>
      </c>
      <c r="R10" s="277">
        <v>0.301</v>
      </c>
      <c r="S10" s="277">
        <v>0.238</v>
      </c>
      <c r="T10" s="83">
        <v>0</v>
      </c>
      <c r="U10" s="83">
        <v>0</v>
      </c>
      <c r="V10" s="81"/>
      <c r="W10" s="77" t="s">
        <v>115</v>
      </c>
    </row>
    <row r="11" spans="1:23" ht="24.75" customHeight="1">
      <c r="A11" s="27" t="s">
        <v>30</v>
      </c>
      <c r="B11" s="48"/>
      <c r="C11" s="48"/>
      <c r="D11" s="48"/>
      <c r="E11" s="48"/>
      <c r="F11" s="48"/>
      <c r="G11" s="49"/>
      <c r="H11" s="24"/>
      <c r="I11" s="69">
        <v>4</v>
      </c>
      <c r="J11" s="74" t="s">
        <v>110</v>
      </c>
      <c r="K11" s="83" t="s">
        <v>111</v>
      </c>
      <c r="L11" s="83">
        <v>4</v>
      </c>
      <c r="M11" s="75" t="s">
        <v>110</v>
      </c>
      <c r="N11" s="75" t="s">
        <v>110</v>
      </c>
      <c r="O11" s="75" t="s">
        <v>110</v>
      </c>
      <c r="P11" s="76" t="s">
        <v>112</v>
      </c>
      <c r="Q11" s="79" t="s">
        <v>110</v>
      </c>
      <c r="R11" s="277">
        <v>0</v>
      </c>
      <c r="S11" s="277">
        <v>0</v>
      </c>
      <c r="T11" s="83">
        <v>0</v>
      </c>
      <c r="U11" s="83">
        <v>0</v>
      </c>
      <c r="V11" s="81"/>
      <c r="W11" s="77" t="s">
        <v>115</v>
      </c>
    </row>
    <row r="12" spans="1:23" ht="24.75" customHeight="1">
      <c r="A12" s="27" t="s">
        <v>31</v>
      </c>
      <c r="B12" s="48"/>
      <c r="C12" s="48"/>
      <c r="D12" s="48"/>
      <c r="E12" s="48"/>
      <c r="F12" s="48"/>
      <c r="G12" s="49"/>
      <c r="H12" s="24"/>
      <c r="I12" s="131">
        <v>5</v>
      </c>
      <c r="J12" s="74" t="s">
        <v>110</v>
      </c>
      <c r="K12" s="83" t="s">
        <v>111</v>
      </c>
      <c r="L12" s="83">
        <v>5</v>
      </c>
      <c r="M12" s="75" t="s">
        <v>110</v>
      </c>
      <c r="N12" s="75" t="s">
        <v>110</v>
      </c>
      <c r="O12" s="75" t="s">
        <v>110</v>
      </c>
      <c r="P12" s="76" t="s">
        <v>112</v>
      </c>
      <c r="Q12" s="79" t="s">
        <v>110</v>
      </c>
      <c r="R12" s="277">
        <v>0</v>
      </c>
      <c r="S12" s="277">
        <v>0</v>
      </c>
      <c r="T12" s="83">
        <v>0</v>
      </c>
      <c r="U12" s="83">
        <v>0</v>
      </c>
      <c r="V12" s="81"/>
      <c r="W12" s="77" t="s">
        <v>115</v>
      </c>
    </row>
    <row r="13" spans="1:23" ht="24.75" customHeight="1">
      <c r="A13" s="27" t="s">
        <v>32</v>
      </c>
      <c r="B13" s="48"/>
      <c r="C13" s="48"/>
      <c r="D13" s="48"/>
      <c r="E13" s="48"/>
      <c r="F13" s="48"/>
      <c r="G13" s="49"/>
      <c r="H13" s="24"/>
      <c r="I13" s="131">
        <v>6</v>
      </c>
      <c r="J13" s="74" t="s">
        <v>110</v>
      </c>
      <c r="K13" s="83" t="s">
        <v>116</v>
      </c>
      <c r="L13" s="83" t="s">
        <v>116</v>
      </c>
      <c r="M13" s="75" t="s">
        <v>110</v>
      </c>
      <c r="N13" s="75" t="s">
        <v>110</v>
      </c>
      <c r="O13" s="75" t="s">
        <v>110</v>
      </c>
      <c r="P13" s="76" t="s">
        <v>112</v>
      </c>
      <c r="Q13" s="79" t="s">
        <v>110</v>
      </c>
      <c r="R13" s="277">
        <v>0.9734674272432757</v>
      </c>
      <c r="S13" s="277">
        <v>1.83</v>
      </c>
      <c r="T13" s="83">
        <v>835</v>
      </c>
      <c r="U13" s="83">
        <v>5</v>
      </c>
      <c r="V13" s="81"/>
      <c r="W13" s="77" t="s">
        <v>115</v>
      </c>
    </row>
    <row r="14" spans="1:23" ht="24.75" customHeight="1">
      <c r="A14" s="27" t="s">
        <v>33</v>
      </c>
      <c r="B14" s="48"/>
      <c r="C14" s="48"/>
      <c r="D14" s="48"/>
      <c r="E14" s="48"/>
      <c r="F14" s="48"/>
      <c r="G14" s="49"/>
      <c r="H14" s="24"/>
      <c r="I14" s="131">
        <v>7</v>
      </c>
      <c r="J14" s="74" t="s">
        <v>110</v>
      </c>
      <c r="K14" s="83" t="s">
        <v>113</v>
      </c>
      <c r="L14" s="83" t="s">
        <v>114</v>
      </c>
      <c r="M14" s="75" t="s">
        <v>110</v>
      </c>
      <c r="N14" s="75" t="s">
        <v>110</v>
      </c>
      <c r="O14" s="75" t="s">
        <v>110</v>
      </c>
      <c r="P14" s="76" t="s">
        <v>112</v>
      </c>
      <c r="Q14" s="79" t="s">
        <v>110</v>
      </c>
      <c r="R14" s="277">
        <v>13.911765699542961</v>
      </c>
      <c r="S14" s="277">
        <v>5.195</v>
      </c>
      <c r="T14" s="83">
        <v>3365</v>
      </c>
      <c r="U14" s="83">
        <v>22</v>
      </c>
      <c r="V14" s="81"/>
      <c r="W14" s="77" t="s">
        <v>115</v>
      </c>
    </row>
    <row r="15" spans="1:23" ht="24.75" customHeight="1">
      <c r="A15" s="27" t="s">
        <v>34</v>
      </c>
      <c r="B15" s="48"/>
      <c r="C15" s="48"/>
      <c r="D15" s="48"/>
      <c r="E15" s="48"/>
      <c r="F15" s="48"/>
      <c r="G15" s="49"/>
      <c r="H15" s="24"/>
      <c r="I15" s="131">
        <v>8</v>
      </c>
      <c r="J15" s="74" t="s">
        <v>110</v>
      </c>
      <c r="K15" s="83" t="s">
        <v>128</v>
      </c>
      <c r="L15" s="83" t="s">
        <v>128</v>
      </c>
      <c r="M15" s="75" t="s">
        <v>110</v>
      </c>
      <c r="N15" s="75" t="s">
        <v>110</v>
      </c>
      <c r="O15" s="75" t="s">
        <v>110</v>
      </c>
      <c r="P15" s="76" t="s">
        <v>112</v>
      </c>
      <c r="Q15" s="79" t="s">
        <v>110</v>
      </c>
      <c r="R15" s="277">
        <v>21.155491069412374</v>
      </c>
      <c r="S15" s="277">
        <v>3.189</v>
      </c>
      <c r="T15" s="83">
        <v>2995</v>
      </c>
      <c r="U15" s="83">
        <v>18</v>
      </c>
      <c r="V15" s="81"/>
      <c r="W15" s="147" t="s">
        <v>115</v>
      </c>
    </row>
    <row r="16" spans="1:23" ht="24.75" customHeight="1" thickBot="1">
      <c r="A16" s="28" t="s">
        <v>7</v>
      </c>
      <c r="B16" s="50">
        <f aca="true" t="shared" si="0" ref="B16:G16">SUM(B4:B15)</f>
        <v>0</v>
      </c>
      <c r="C16" s="50">
        <f t="shared" si="0"/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1">
        <f t="shared" si="0"/>
        <v>0</v>
      </c>
      <c r="H16" s="24"/>
      <c r="I16" s="116"/>
      <c r="J16" s="121"/>
      <c r="K16" s="122" t="s">
        <v>118</v>
      </c>
      <c r="L16" s="123"/>
      <c r="M16" s="123"/>
      <c r="N16" s="123"/>
      <c r="O16" s="123"/>
      <c r="P16" s="123"/>
      <c r="Q16" s="123"/>
      <c r="R16" s="278">
        <f>SUM(R8:R15)</f>
        <v>72.08600000000001</v>
      </c>
      <c r="S16" s="278">
        <f>SUM(S8:S15)</f>
        <v>23.406999999999996</v>
      </c>
      <c r="T16" s="123">
        <f>SUM(T8:T15)</f>
        <v>14440</v>
      </c>
      <c r="U16" s="123">
        <f>SUM(U8:U15)</f>
        <v>89</v>
      </c>
      <c r="V16" s="124"/>
      <c r="W16" s="125"/>
    </row>
    <row r="17" spans="1:8" ht="20.25" customHeight="1">
      <c r="A17" s="29"/>
      <c r="B17" s="29"/>
      <c r="C17" s="29"/>
      <c r="D17" s="29"/>
      <c r="E17" s="29"/>
      <c r="F17" s="29"/>
      <c r="G17" s="29"/>
      <c r="H17" s="24"/>
    </row>
    <row r="18" spans="1:18" ht="36.75" customHeight="1" thickBot="1">
      <c r="A18" s="325" t="s">
        <v>94</v>
      </c>
      <c r="B18" s="326"/>
      <c r="C18" s="326"/>
      <c r="D18" s="326"/>
      <c r="E18" s="326"/>
      <c r="F18" s="326"/>
      <c r="G18" s="326"/>
      <c r="H18" s="30"/>
      <c r="J18" s="185" t="s">
        <v>127</v>
      </c>
      <c r="K18" s="127" t="s">
        <v>126</v>
      </c>
      <c r="L18" s="126"/>
      <c r="M18" s="126"/>
      <c r="N18" s="126"/>
      <c r="O18" s="126"/>
      <c r="P18" s="126"/>
      <c r="Q18" s="126"/>
      <c r="R18" s="126"/>
    </row>
    <row r="19" spans="1:18" ht="27" customHeight="1">
      <c r="A19" s="345"/>
      <c r="B19" s="346"/>
      <c r="C19" s="346"/>
      <c r="D19" s="346"/>
      <c r="E19" s="346"/>
      <c r="F19" s="346"/>
      <c r="G19" s="346"/>
      <c r="H19" s="31"/>
      <c r="J19" s="334" t="s">
        <v>100</v>
      </c>
      <c r="K19" s="343" t="s">
        <v>53</v>
      </c>
      <c r="L19" s="343"/>
      <c r="M19" s="343" t="s">
        <v>54</v>
      </c>
      <c r="N19" s="343"/>
      <c r="O19" s="343" t="s">
        <v>183</v>
      </c>
      <c r="P19" s="343" t="s">
        <v>182</v>
      </c>
      <c r="Q19" s="343" t="s">
        <v>122</v>
      </c>
      <c r="R19" s="347" t="s">
        <v>181</v>
      </c>
    </row>
    <row r="20" spans="10:18" ht="39">
      <c r="J20" s="335"/>
      <c r="K20" s="233" t="s">
        <v>120</v>
      </c>
      <c r="L20" s="233" t="s">
        <v>121</v>
      </c>
      <c r="M20" s="233" t="s">
        <v>120</v>
      </c>
      <c r="N20" s="233" t="s">
        <v>121</v>
      </c>
      <c r="O20" s="344"/>
      <c r="P20" s="344"/>
      <c r="Q20" s="344"/>
      <c r="R20" s="348"/>
    </row>
    <row r="21" spans="10:18" ht="19.5">
      <c r="J21" s="186" t="s">
        <v>123</v>
      </c>
      <c r="K21" s="223">
        <v>173</v>
      </c>
      <c r="L21" s="223">
        <v>237</v>
      </c>
      <c r="M21" s="223">
        <v>19921</v>
      </c>
      <c r="N21" s="223">
        <v>3279</v>
      </c>
      <c r="O21" s="223">
        <v>362</v>
      </c>
      <c r="P21" s="223">
        <v>295</v>
      </c>
      <c r="Q21" s="223">
        <v>833</v>
      </c>
      <c r="R21" s="224">
        <v>192000</v>
      </c>
    </row>
    <row r="22" spans="10:18" ht="19.5">
      <c r="J22" s="186" t="s">
        <v>124</v>
      </c>
      <c r="K22" s="223">
        <v>173</v>
      </c>
      <c r="L22" s="223">
        <v>237</v>
      </c>
      <c r="M22" s="223">
        <v>19921</v>
      </c>
      <c r="N22" s="223">
        <v>3279</v>
      </c>
      <c r="O22" s="223">
        <v>405</v>
      </c>
      <c r="P22" s="223">
        <v>334</v>
      </c>
      <c r="Q22" s="223">
        <v>986</v>
      </c>
      <c r="R22" s="224">
        <v>216405</v>
      </c>
    </row>
    <row r="23" spans="10:18" ht="19.5">
      <c r="J23" s="186" t="s">
        <v>125</v>
      </c>
      <c r="K23" s="223">
        <v>173</v>
      </c>
      <c r="L23" s="223">
        <v>237</v>
      </c>
      <c r="M23" s="223">
        <v>19921</v>
      </c>
      <c r="N23" s="223">
        <v>3279</v>
      </c>
      <c r="O23" s="223">
        <v>421.8</v>
      </c>
      <c r="P23" s="223">
        <v>362</v>
      </c>
      <c r="Q23" s="223">
        <v>1035</v>
      </c>
      <c r="R23" s="224">
        <v>224410</v>
      </c>
    </row>
    <row r="24" spans="10:18" ht="19.5">
      <c r="J24" s="186" t="s">
        <v>129</v>
      </c>
      <c r="K24" s="223">
        <v>173</v>
      </c>
      <c r="L24" s="223">
        <v>237</v>
      </c>
      <c r="M24" s="223">
        <v>19921</v>
      </c>
      <c r="N24" s="223">
        <v>3279</v>
      </c>
      <c r="O24" s="225">
        <v>432.89300000000003</v>
      </c>
      <c r="P24" s="225">
        <v>394.56</v>
      </c>
      <c r="Q24" s="223">
        <v>1099</v>
      </c>
      <c r="R24" s="224">
        <v>234480</v>
      </c>
    </row>
    <row r="25" spans="10:18" ht="19.5">
      <c r="J25" s="186" t="s">
        <v>132</v>
      </c>
      <c r="K25" s="225">
        <v>173</v>
      </c>
      <c r="L25" s="225">
        <v>237</v>
      </c>
      <c r="M25" s="225">
        <v>19921</v>
      </c>
      <c r="N25" s="225">
        <v>3279</v>
      </c>
      <c r="O25" s="225">
        <v>453.442</v>
      </c>
      <c r="P25" s="225">
        <v>505.78700000000003</v>
      </c>
      <c r="Q25" s="223">
        <v>1182</v>
      </c>
      <c r="R25" s="224">
        <v>248645</v>
      </c>
    </row>
    <row r="26" spans="10:18" ht="19.5">
      <c r="J26" s="186" t="s">
        <v>138</v>
      </c>
      <c r="K26" s="225">
        <v>173</v>
      </c>
      <c r="L26" s="225">
        <v>237</v>
      </c>
      <c r="M26" s="225">
        <v>19921</v>
      </c>
      <c r="N26" s="225">
        <v>3279</v>
      </c>
      <c r="O26" s="225">
        <v>483.291</v>
      </c>
      <c r="P26" s="225">
        <v>592.654</v>
      </c>
      <c r="Q26" s="223">
        <v>1283</v>
      </c>
      <c r="R26" s="224">
        <v>266315</v>
      </c>
    </row>
    <row r="27" spans="10:18" ht="21.75" thickBot="1">
      <c r="J27" s="186" t="s">
        <v>184</v>
      </c>
      <c r="K27" s="226">
        <v>173</v>
      </c>
      <c r="L27" s="226">
        <v>237</v>
      </c>
      <c r="M27" s="226">
        <v>19921</v>
      </c>
      <c r="N27" s="226">
        <v>3279</v>
      </c>
      <c r="O27" s="226">
        <f>O26+S16</f>
        <v>506.698</v>
      </c>
      <c r="P27" s="226">
        <f>P26+R16</f>
        <v>664.74</v>
      </c>
      <c r="Q27" s="227">
        <f>Q26+U16</f>
        <v>1372</v>
      </c>
      <c r="R27" s="228">
        <f>R26+T16</f>
        <v>280755</v>
      </c>
    </row>
    <row r="28" spans="15:18" ht="12.75">
      <c r="O28" s="171">
        <f>O26-O21</f>
        <v>121.291</v>
      </c>
      <c r="P28" s="171">
        <f>P26-P21</f>
        <v>297.654</v>
      </c>
      <c r="Q28" s="171">
        <f>Q26-Q21</f>
        <v>450</v>
      </c>
      <c r="R28" s="171">
        <f>R26-R21</f>
        <v>74315</v>
      </c>
    </row>
    <row r="30" spans="15:16" ht="12.75">
      <c r="O30" s="287"/>
      <c r="P30" s="287"/>
    </row>
  </sheetData>
  <sheetProtection/>
  <mergeCells count="29">
    <mergeCell ref="W5:W7"/>
    <mergeCell ref="T5:U5"/>
    <mergeCell ref="R5:S5"/>
    <mergeCell ref="Q5:Q7"/>
    <mergeCell ref="J5:J7"/>
    <mergeCell ref="I5:I7"/>
    <mergeCell ref="Q19:Q20"/>
    <mergeCell ref="R19:R20"/>
    <mergeCell ref="V5:V7"/>
    <mergeCell ref="M5:M7"/>
    <mergeCell ref="K19:L19"/>
    <mergeCell ref="M19:N19"/>
    <mergeCell ref="J19:J20"/>
    <mergeCell ref="A1:E1"/>
    <mergeCell ref="O5:O7"/>
    <mergeCell ref="K5:K7"/>
    <mergeCell ref="L5:L7"/>
    <mergeCell ref="P5:P7"/>
    <mergeCell ref="O19:O20"/>
    <mergeCell ref="N5:N7"/>
    <mergeCell ref="P19:P20"/>
    <mergeCell ref="A19:G19"/>
    <mergeCell ref="A18:G18"/>
    <mergeCell ref="A2:A3"/>
    <mergeCell ref="F2:G2"/>
    <mergeCell ref="B2:B3"/>
    <mergeCell ref="C2:C3"/>
    <mergeCell ref="D2:D3"/>
    <mergeCell ref="E2:E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rightToLeft="1" view="pageBreakPreview" zoomScale="80" zoomScaleNormal="80" zoomScaleSheetLayoutView="80" zoomScalePageLayoutView="0" workbookViewId="0" topLeftCell="A7">
      <selection activeCell="F11" sqref="F11"/>
    </sheetView>
  </sheetViews>
  <sheetFormatPr defaultColWidth="8.8515625" defaultRowHeight="12.75"/>
  <cols>
    <col min="1" max="1" width="17.421875" style="38" customWidth="1"/>
    <col min="2" max="2" width="16.57421875" style="38" customWidth="1"/>
    <col min="3" max="3" width="21.00390625" style="38" customWidth="1"/>
    <col min="4" max="4" width="26.8515625" style="38" customWidth="1"/>
    <col min="5" max="5" width="8.8515625" style="38" customWidth="1"/>
    <col min="6" max="6" width="12.421875" style="38" bestFit="1" customWidth="1"/>
    <col min="7" max="16384" width="8.8515625" style="38" customWidth="1"/>
  </cols>
  <sheetData>
    <row r="1" spans="1:4" ht="31.5" customHeight="1">
      <c r="A1" s="360" t="s">
        <v>61</v>
      </c>
      <c r="B1" s="360"/>
      <c r="C1" s="360"/>
      <c r="D1" s="360"/>
    </row>
    <row r="2" spans="1:4" ht="20.25" thickBot="1">
      <c r="A2" s="361" t="s">
        <v>140</v>
      </c>
      <c r="B2" s="361"/>
      <c r="C2" s="361"/>
      <c r="D2" s="361"/>
    </row>
    <row r="3" spans="1:4" ht="42.75" customHeight="1" thickBot="1">
      <c r="A3" s="193" t="s">
        <v>35</v>
      </c>
      <c r="B3" s="237" t="s">
        <v>59</v>
      </c>
      <c r="C3" s="237" t="s">
        <v>60</v>
      </c>
      <c r="D3" s="238" t="s">
        <v>62</v>
      </c>
    </row>
    <row r="4" spans="1:4" ht="24.75">
      <c r="A4" s="250" t="s">
        <v>23</v>
      </c>
      <c r="B4" s="280">
        <v>42</v>
      </c>
      <c r="C4" s="281">
        <v>48.31</v>
      </c>
      <c r="D4" s="282">
        <v>1002.4</v>
      </c>
    </row>
    <row r="5" spans="1:4" ht="24.75">
      <c r="A5" s="11" t="s">
        <v>24</v>
      </c>
      <c r="B5" s="207">
        <v>44</v>
      </c>
      <c r="C5" s="208">
        <v>47.47</v>
      </c>
      <c r="D5" s="210">
        <v>208.846</v>
      </c>
    </row>
    <row r="6" spans="1:4" ht="24.75">
      <c r="A6" s="11" t="s">
        <v>25</v>
      </c>
      <c r="B6" s="207">
        <v>46</v>
      </c>
      <c r="C6" s="208">
        <v>47.39</v>
      </c>
      <c r="D6" s="210">
        <v>381.865</v>
      </c>
    </row>
    <row r="7" spans="1:4" ht="24.75">
      <c r="A7" s="6" t="s">
        <v>26</v>
      </c>
      <c r="B7" s="207">
        <v>46</v>
      </c>
      <c r="C7" s="208">
        <v>47.39</v>
      </c>
      <c r="D7" s="210">
        <v>206.993</v>
      </c>
    </row>
    <row r="8" spans="1:4" ht="24.75">
      <c r="A8" s="6" t="s">
        <v>27</v>
      </c>
      <c r="B8" s="207">
        <v>47</v>
      </c>
      <c r="C8" s="208">
        <v>47.26</v>
      </c>
      <c r="D8" s="210">
        <v>361.399</v>
      </c>
    </row>
    <row r="9" spans="1:4" ht="24.75">
      <c r="A9" s="7" t="s">
        <v>28</v>
      </c>
      <c r="B9" s="207">
        <v>47</v>
      </c>
      <c r="C9" s="208">
        <v>47.26</v>
      </c>
      <c r="D9" s="210">
        <v>447.15</v>
      </c>
    </row>
    <row r="10" spans="1:4" ht="24.75">
      <c r="A10" s="7" t="s">
        <v>29</v>
      </c>
      <c r="B10" s="207">
        <v>47</v>
      </c>
      <c r="C10" s="208">
        <v>47.26</v>
      </c>
      <c r="D10" s="210">
        <v>538.85</v>
      </c>
    </row>
    <row r="11" spans="1:4" ht="24.75">
      <c r="A11" s="7" t="s">
        <v>30</v>
      </c>
      <c r="B11" s="207">
        <v>47</v>
      </c>
      <c r="C11" s="208">
        <v>47.26</v>
      </c>
      <c r="D11" s="210">
        <v>433.6</v>
      </c>
    </row>
    <row r="12" spans="1:4" ht="24.75">
      <c r="A12" s="7" t="s">
        <v>31</v>
      </c>
      <c r="B12" s="207">
        <v>47</v>
      </c>
      <c r="C12" s="208">
        <v>47.26</v>
      </c>
      <c r="D12" s="210">
        <v>859.632</v>
      </c>
    </row>
    <row r="13" spans="1:4" ht="24.75">
      <c r="A13" s="7" t="s">
        <v>32</v>
      </c>
      <c r="B13" s="207">
        <v>47</v>
      </c>
      <c r="C13" s="208">
        <v>47.26</v>
      </c>
      <c r="D13" s="210">
        <v>862.473</v>
      </c>
    </row>
    <row r="14" spans="1:4" ht="24.75">
      <c r="A14" s="7" t="s">
        <v>33</v>
      </c>
      <c r="B14" s="207">
        <v>47</v>
      </c>
      <c r="C14" s="208">
        <v>47.26</v>
      </c>
      <c r="D14" s="210">
        <v>774.02</v>
      </c>
    </row>
    <row r="15" spans="1:4" ht="25.5" thickBot="1">
      <c r="A15" s="158" t="s">
        <v>34</v>
      </c>
      <c r="B15" s="283">
        <v>47</v>
      </c>
      <c r="C15" s="284">
        <v>47.021</v>
      </c>
      <c r="D15" s="285">
        <v>1005.625</v>
      </c>
    </row>
    <row r="16" spans="1:6" ht="31.5" thickBot="1">
      <c r="A16" s="355" t="s">
        <v>7</v>
      </c>
      <c r="B16" s="356"/>
      <c r="C16" s="357"/>
      <c r="D16" s="209">
        <f>SUM(D4:D15)</f>
        <v>7082.852999999999</v>
      </c>
      <c r="F16" s="286"/>
    </row>
    <row r="17" spans="1:4" ht="9.75" customHeight="1">
      <c r="A17" s="39"/>
      <c r="B17" s="39"/>
      <c r="C17" s="39"/>
      <c r="D17" s="39"/>
    </row>
    <row r="18" spans="1:4" ht="23.25">
      <c r="A18" s="358" t="s">
        <v>95</v>
      </c>
      <c r="B18" s="358"/>
      <c r="C18" s="358"/>
      <c r="D18" s="358"/>
    </row>
    <row r="19" spans="1:4" ht="23.25">
      <c r="A19" s="359" t="s">
        <v>96</v>
      </c>
      <c r="B19" s="359"/>
      <c r="C19" s="359"/>
      <c r="D19" s="359"/>
    </row>
  </sheetData>
  <sheetProtection/>
  <mergeCells count="5">
    <mergeCell ref="A16:C16"/>
    <mergeCell ref="A18:D18"/>
    <mergeCell ref="A19:D19"/>
    <mergeCell ref="A1:D1"/>
    <mergeCell ref="A2:D2"/>
  </mergeCells>
  <printOptions horizontalCentered="1"/>
  <pageMargins left="0.24" right="0.24" top="0.58" bottom="0.984251968503937" header="0.26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664"/>
  <sheetViews>
    <sheetView rightToLeft="1" view="pageBreakPreview" zoomScale="85" zoomScaleNormal="75" zoomScaleSheetLayoutView="85" zoomScalePageLayoutView="0" workbookViewId="0" topLeftCell="A2">
      <pane xSplit="3" ySplit="2" topLeftCell="L4" activePane="bottomRight" state="frozen"/>
      <selection pane="topLeft" activeCell="A2" sqref="A2"/>
      <selection pane="topRight" activeCell="D2" sqref="D2"/>
      <selection pane="bottomLeft" activeCell="A4" sqref="A4"/>
      <selection pane="bottomRight" activeCell="R17" sqref="R17"/>
    </sheetView>
  </sheetViews>
  <sheetFormatPr defaultColWidth="9.140625" defaultRowHeight="12.75"/>
  <cols>
    <col min="1" max="1" width="13.140625" style="59" customWidth="1"/>
    <col min="2" max="2" width="7.28125" style="59" customWidth="1"/>
    <col min="3" max="3" width="22.00390625" style="60" customWidth="1"/>
    <col min="4" max="4" width="12.57421875" style="59" customWidth="1"/>
    <col min="5" max="5" width="12.140625" style="59" bestFit="1" customWidth="1"/>
    <col min="6" max="18" width="8.7109375" style="59" customWidth="1"/>
    <col min="19" max="19" width="10.8515625" style="59" customWidth="1"/>
    <col min="20" max="20" width="13.00390625" style="59" customWidth="1"/>
    <col min="21" max="21" width="7.140625" style="59" customWidth="1"/>
    <col min="22" max="27" width="9.7109375" style="59" customWidth="1"/>
    <col min="28" max="16384" width="9.140625" style="59" customWidth="1"/>
  </cols>
  <sheetData>
    <row r="1" spans="1:27" s="53" customFormat="1" ht="40.5" customHeight="1" thickBot="1">
      <c r="A1" s="365" t="s">
        <v>98</v>
      </c>
      <c r="B1" s="365"/>
      <c r="C1" s="365"/>
      <c r="D1" s="365"/>
      <c r="E1" s="365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5"/>
      <c r="T1" s="364"/>
      <c r="U1" s="364"/>
      <c r="V1" s="364"/>
      <c r="W1" s="364"/>
      <c r="X1" s="364"/>
      <c r="Y1" s="364"/>
      <c r="Z1" s="364"/>
      <c r="AA1" s="364"/>
    </row>
    <row r="2" spans="1:27" s="53" customFormat="1" ht="21.75" customHeight="1">
      <c r="A2" s="386" t="s">
        <v>99</v>
      </c>
      <c r="B2" s="393" t="s">
        <v>100</v>
      </c>
      <c r="C2" s="394"/>
      <c r="D2" s="389" t="s">
        <v>137</v>
      </c>
      <c r="E2" s="362" t="s">
        <v>141</v>
      </c>
      <c r="F2" s="370" t="s">
        <v>143</v>
      </c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2"/>
      <c r="R2" s="368" t="s">
        <v>144</v>
      </c>
      <c r="S2" s="368" t="s">
        <v>136</v>
      </c>
      <c r="T2" s="397" t="s">
        <v>130</v>
      </c>
      <c r="U2" s="52"/>
      <c r="V2" s="52"/>
      <c r="W2" s="52"/>
      <c r="X2" s="52"/>
      <c r="Y2" s="52"/>
      <c r="Z2" s="52"/>
      <c r="AA2" s="52"/>
    </row>
    <row r="3" spans="1:28" s="56" customFormat="1" ht="21.75" customHeight="1" thickBot="1">
      <c r="A3" s="387"/>
      <c r="B3" s="395"/>
      <c r="C3" s="396"/>
      <c r="D3" s="390"/>
      <c r="E3" s="363"/>
      <c r="F3" s="239" t="s">
        <v>23</v>
      </c>
      <c r="G3" s="240" t="s">
        <v>24</v>
      </c>
      <c r="H3" s="240" t="s">
        <v>25</v>
      </c>
      <c r="I3" s="240" t="s">
        <v>101</v>
      </c>
      <c r="J3" s="240" t="s">
        <v>27</v>
      </c>
      <c r="K3" s="240" t="s">
        <v>28</v>
      </c>
      <c r="L3" s="240" t="s">
        <v>29</v>
      </c>
      <c r="M3" s="240" t="s">
        <v>30</v>
      </c>
      <c r="N3" s="240" t="s">
        <v>31</v>
      </c>
      <c r="O3" s="241" t="s">
        <v>32</v>
      </c>
      <c r="P3" s="241" t="s">
        <v>102</v>
      </c>
      <c r="Q3" s="242" t="s">
        <v>34</v>
      </c>
      <c r="R3" s="369"/>
      <c r="S3" s="369"/>
      <c r="T3" s="398"/>
      <c r="U3" s="165"/>
      <c r="V3" s="54"/>
      <c r="W3" s="54"/>
      <c r="X3" s="54"/>
      <c r="Y3" s="54"/>
      <c r="Z3" s="54"/>
      <c r="AA3" s="54"/>
      <c r="AB3" s="55"/>
    </row>
    <row r="4" spans="1:28" ht="21.75" customHeight="1">
      <c r="A4" s="399" t="s">
        <v>117</v>
      </c>
      <c r="B4" s="388" t="s">
        <v>103</v>
      </c>
      <c r="C4" s="388"/>
      <c r="D4" s="188">
        <v>17659</v>
      </c>
      <c r="E4" s="211">
        <v>17659</v>
      </c>
      <c r="F4" s="216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  <c r="R4" s="110"/>
      <c r="S4" s="110"/>
      <c r="T4" s="109"/>
      <c r="U4" s="166"/>
      <c r="V4" s="57"/>
      <c r="W4" s="57"/>
      <c r="X4" s="57"/>
      <c r="Y4" s="57"/>
      <c r="Z4" s="57"/>
      <c r="AA4" s="57"/>
      <c r="AB4" s="58"/>
    </row>
    <row r="5" spans="1:28" ht="21.75" customHeight="1">
      <c r="A5" s="400"/>
      <c r="B5" s="367" t="s">
        <v>104</v>
      </c>
      <c r="C5" s="367"/>
      <c r="D5" s="113">
        <v>5637</v>
      </c>
      <c r="E5" s="212">
        <v>366</v>
      </c>
      <c r="F5" s="219">
        <v>0</v>
      </c>
      <c r="G5" s="112">
        <v>0</v>
      </c>
      <c r="H5" s="113">
        <v>0</v>
      </c>
      <c r="I5" s="113">
        <v>18</v>
      </c>
      <c r="J5" s="113">
        <v>0</v>
      </c>
      <c r="K5" s="113">
        <v>0</v>
      </c>
      <c r="L5" s="113">
        <v>0</v>
      </c>
      <c r="M5" s="113">
        <v>0</v>
      </c>
      <c r="N5" s="113">
        <v>73</v>
      </c>
      <c r="O5" s="113">
        <v>8</v>
      </c>
      <c r="P5" s="113">
        <v>0</v>
      </c>
      <c r="Q5" s="220">
        <v>92</v>
      </c>
      <c r="R5" s="214">
        <f aca="true" t="shared" si="0" ref="R5:R10">SUM(F5:Q5)</f>
        <v>191</v>
      </c>
      <c r="S5" s="167">
        <v>1000</v>
      </c>
      <c r="T5" s="148">
        <f aca="true" t="shared" si="1" ref="T5:T10">R5+E5+D5</f>
        <v>6194</v>
      </c>
      <c r="U5" s="166"/>
      <c r="V5" s="57"/>
      <c r="W5" s="57"/>
      <c r="X5" s="57"/>
      <c r="Y5" s="57"/>
      <c r="Z5" s="57"/>
      <c r="AA5" s="57"/>
      <c r="AB5" s="58"/>
    </row>
    <row r="6" spans="1:28" ht="21.75" customHeight="1">
      <c r="A6" s="400"/>
      <c r="B6" s="367" t="s">
        <v>105</v>
      </c>
      <c r="C6" s="367"/>
      <c r="D6" s="113">
        <v>5292</v>
      </c>
      <c r="E6" s="212">
        <v>361</v>
      </c>
      <c r="F6" s="219">
        <v>0</v>
      </c>
      <c r="G6" s="112">
        <v>0</v>
      </c>
      <c r="H6" s="113">
        <v>0</v>
      </c>
      <c r="I6" s="113">
        <v>41</v>
      </c>
      <c r="J6" s="113">
        <v>0</v>
      </c>
      <c r="K6" s="161">
        <v>0</v>
      </c>
      <c r="L6" s="113">
        <v>0</v>
      </c>
      <c r="M6" s="113">
        <v>0</v>
      </c>
      <c r="N6" s="113">
        <v>86</v>
      </c>
      <c r="O6" s="113">
        <v>0</v>
      </c>
      <c r="P6" s="113">
        <v>0</v>
      </c>
      <c r="Q6" s="220">
        <v>49</v>
      </c>
      <c r="R6" s="214">
        <f t="shared" si="0"/>
        <v>176</v>
      </c>
      <c r="S6" s="167">
        <v>1000</v>
      </c>
      <c r="T6" s="148">
        <f t="shared" si="1"/>
        <v>5829</v>
      </c>
      <c r="U6" s="166"/>
      <c r="V6" s="57"/>
      <c r="W6" s="57"/>
      <c r="X6" s="57"/>
      <c r="Y6" s="57"/>
      <c r="Z6" s="57"/>
      <c r="AA6" s="57"/>
      <c r="AB6" s="58"/>
    </row>
    <row r="7" spans="1:28" ht="21.75" customHeight="1">
      <c r="A7" s="400"/>
      <c r="B7" s="367" t="s">
        <v>106</v>
      </c>
      <c r="C7" s="367"/>
      <c r="D7" s="189">
        <v>127.191666666667</v>
      </c>
      <c r="E7" s="212">
        <v>7.917</v>
      </c>
      <c r="F7" s="219">
        <v>0</v>
      </c>
      <c r="G7" s="112">
        <v>0</v>
      </c>
      <c r="H7" s="113">
        <v>0</v>
      </c>
      <c r="I7" s="113">
        <v>0</v>
      </c>
      <c r="J7" s="113">
        <v>1.273</v>
      </c>
      <c r="K7" s="113">
        <v>0</v>
      </c>
      <c r="L7" s="113">
        <v>0</v>
      </c>
      <c r="M7" s="113">
        <v>0</v>
      </c>
      <c r="N7" s="113">
        <v>0</v>
      </c>
      <c r="O7" s="113">
        <v>1.067</v>
      </c>
      <c r="P7" s="113">
        <v>0</v>
      </c>
      <c r="Q7" s="220">
        <v>0</v>
      </c>
      <c r="R7" s="214">
        <f t="shared" si="0"/>
        <v>2.34</v>
      </c>
      <c r="S7" s="168">
        <v>6.8</v>
      </c>
      <c r="T7" s="149">
        <f t="shared" si="1"/>
        <v>137.448666666667</v>
      </c>
      <c r="U7" s="166"/>
      <c r="V7" s="57"/>
      <c r="W7" s="57"/>
      <c r="X7" s="57"/>
      <c r="Y7" s="57"/>
      <c r="Z7" s="57"/>
      <c r="AA7" s="57"/>
      <c r="AB7" s="58"/>
    </row>
    <row r="8" spans="1:28" ht="21.75" customHeight="1">
      <c r="A8" s="400"/>
      <c r="B8" s="367" t="s">
        <v>107</v>
      </c>
      <c r="C8" s="367"/>
      <c r="D8" s="189">
        <v>57.995</v>
      </c>
      <c r="E8" s="212">
        <v>5.404</v>
      </c>
      <c r="F8" s="219">
        <v>0.78</v>
      </c>
      <c r="G8" s="112">
        <v>0</v>
      </c>
      <c r="H8" s="113">
        <v>0</v>
      </c>
      <c r="I8" s="113">
        <v>0</v>
      </c>
      <c r="J8" s="113">
        <v>0.886</v>
      </c>
      <c r="K8" s="113">
        <v>0</v>
      </c>
      <c r="L8" s="113">
        <v>0</v>
      </c>
      <c r="M8" s="113">
        <v>0</v>
      </c>
      <c r="N8" s="113">
        <v>0</v>
      </c>
      <c r="O8" s="113">
        <v>1.57</v>
      </c>
      <c r="P8" s="113">
        <v>0</v>
      </c>
      <c r="Q8" s="220">
        <v>0</v>
      </c>
      <c r="R8" s="214">
        <f t="shared" si="0"/>
        <v>3.2359999999999998</v>
      </c>
      <c r="S8" s="168">
        <v>6.474</v>
      </c>
      <c r="T8" s="149">
        <f t="shared" si="1"/>
        <v>66.63499999999999</v>
      </c>
      <c r="U8" s="166"/>
      <c r="V8" s="57"/>
      <c r="W8" s="57"/>
      <c r="X8" s="57"/>
      <c r="Y8" s="57"/>
      <c r="Z8" s="57"/>
      <c r="AA8" s="57"/>
      <c r="AB8" s="58"/>
    </row>
    <row r="9" spans="1:28" ht="21.75" customHeight="1">
      <c r="A9" s="400"/>
      <c r="B9" s="367" t="s">
        <v>108</v>
      </c>
      <c r="C9" s="367"/>
      <c r="D9" s="189">
        <v>56</v>
      </c>
      <c r="E9" s="212">
        <v>11</v>
      </c>
      <c r="F9" s="219">
        <v>0</v>
      </c>
      <c r="G9" s="112">
        <v>0</v>
      </c>
      <c r="H9" s="113">
        <v>0</v>
      </c>
      <c r="I9" s="113">
        <v>0</v>
      </c>
      <c r="J9" s="113">
        <v>1</v>
      </c>
      <c r="K9" s="113">
        <v>0</v>
      </c>
      <c r="L9" s="113">
        <v>0</v>
      </c>
      <c r="M9" s="113">
        <v>1</v>
      </c>
      <c r="N9" s="113">
        <v>3</v>
      </c>
      <c r="O9" s="113">
        <v>4</v>
      </c>
      <c r="P9" s="113">
        <v>0</v>
      </c>
      <c r="Q9" s="220">
        <v>0</v>
      </c>
      <c r="R9" s="214">
        <f t="shared" si="0"/>
        <v>9</v>
      </c>
      <c r="S9" s="167">
        <v>16</v>
      </c>
      <c r="T9" s="148">
        <f t="shared" si="1"/>
        <v>76</v>
      </c>
      <c r="U9" s="166"/>
      <c r="V9" s="57"/>
      <c r="W9" s="57"/>
      <c r="X9" s="57"/>
      <c r="Y9" s="57"/>
      <c r="Z9" s="57"/>
      <c r="AA9" s="57"/>
      <c r="AB9" s="58"/>
    </row>
    <row r="10" spans="1:28" ht="21.75" customHeight="1" thickBot="1">
      <c r="A10" s="401"/>
      <c r="B10" s="391" t="s">
        <v>109</v>
      </c>
      <c r="C10" s="392"/>
      <c r="D10" s="190">
        <v>29.25</v>
      </c>
      <c r="E10" s="213">
        <v>4.395</v>
      </c>
      <c r="F10" s="221">
        <v>0</v>
      </c>
      <c r="G10" s="114">
        <v>0</v>
      </c>
      <c r="H10" s="115">
        <v>0</v>
      </c>
      <c r="I10" s="114">
        <v>0</v>
      </c>
      <c r="J10" s="163">
        <v>0.315</v>
      </c>
      <c r="K10" s="114">
        <v>0</v>
      </c>
      <c r="L10" s="163">
        <v>0</v>
      </c>
      <c r="M10" s="114">
        <v>0.05</v>
      </c>
      <c r="N10" s="259">
        <v>0.945</v>
      </c>
      <c r="O10" s="114">
        <f>4*0.315</f>
        <v>1.26</v>
      </c>
      <c r="P10" s="114">
        <v>0</v>
      </c>
      <c r="Q10" s="222">
        <v>0</v>
      </c>
      <c r="R10" s="215">
        <f t="shared" si="0"/>
        <v>2.5700000000000003</v>
      </c>
      <c r="S10" s="169">
        <v>6.63</v>
      </c>
      <c r="T10" s="154">
        <f t="shared" si="1"/>
        <v>36.215</v>
      </c>
      <c r="U10" s="57"/>
      <c r="V10" s="57"/>
      <c r="W10" s="57"/>
      <c r="X10" s="57"/>
      <c r="Y10" s="57"/>
      <c r="Z10" s="57"/>
      <c r="AA10" s="57"/>
      <c r="AB10" s="58"/>
    </row>
    <row r="11" spans="21:24" ht="13.5" thickBot="1">
      <c r="U11" s="61"/>
      <c r="V11" s="61"/>
      <c r="W11" s="61"/>
      <c r="X11" s="61"/>
    </row>
    <row r="12" spans="4:24" ht="21" customHeight="1">
      <c r="D12" s="380" t="s">
        <v>142</v>
      </c>
      <c r="S12" s="164" t="s">
        <v>134</v>
      </c>
      <c r="U12" s="61"/>
      <c r="V12" s="61"/>
      <c r="W12" s="61"/>
      <c r="X12" s="61"/>
    </row>
    <row r="13" spans="4:24" ht="18.75" customHeight="1" thickBot="1">
      <c r="D13" s="381"/>
      <c r="F13" s="271" t="s">
        <v>75</v>
      </c>
      <c r="G13" s="261" t="s">
        <v>145</v>
      </c>
      <c r="H13" s="261" t="s">
        <v>146</v>
      </c>
      <c r="I13" s="261" t="s">
        <v>147</v>
      </c>
      <c r="J13" s="261" t="s">
        <v>148</v>
      </c>
      <c r="K13" s="261" t="s">
        <v>149</v>
      </c>
      <c r="L13" s="261" t="s">
        <v>150</v>
      </c>
      <c r="M13" s="261" t="s">
        <v>151</v>
      </c>
      <c r="N13" s="261" t="s">
        <v>152</v>
      </c>
      <c r="O13" s="261" t="s">
        <v>153</v>
      </c>
      <c r="P13" s="261" t="s">
        <v>154</v>
      </c>
      <c r="Q13" s="261" t="s">
        <v>155</v>
      </c>
      <c r="S13" s="164" t="s">
        <v>135</v>
      </c>
      <c r="U13" s="61"/>
      <c r="V13" s="61"/>
      <c r="W13" s="61"/>
      <c r="X13" s="61"/>
    </row>
    <row r="14" spans="4:17" ht="23.25">
      <c r="D14" s="187">
        <v>17659</v>
      </c>
      <c r="E14" s="264" t="s">
        <v>27</v>
      </c>
      <c r="F14" s="263" t="s">
        <v>156</v>
      </c>
      <c r="G14" s="260">
        <v>30</v>
      </c>
      <c r="H14" s="260">
        <v>330351</v>
      </c>
      <c r="I14" s="260">
        <v>5</v>
      </c>
      <c r="J14" s="260">
        <v>315</v>
      </c>
      <c r="K14" s="260">
        <f>I14*J14</f>
        <v>1575</v>
      </c>
      <c r="L14" s="260"/>
      <c r="M14" s="260"/>
      <c r="N14" s="260">
        <f>L14*M14</f>
        <v>0</v>
      </c>
      <c r="O14" s="260"/>
      <c r="P14" s="260"/>
      <c r="Q14" s="260">
        <v>4110</v>
      </c>
    </row>
    <row r="15" spans="4:17" ht="23.25">
      <c r="D15" s="111">
        <f aca="true" t="shared" si="2" ref="D15:D20">D5+E5</f>
        <v>6003</v>
      </c>
      <c r="E15" s="264" t="s">
        <v>30</v>
      </c>
      <c r="F15" s="263" t="s">
        <v>113</v>
      </c>
      <c r="G15" s="262">
        <v>2</v>
      </c>
      <c r="H15" s="262">
        <v>740015</v>
      </c>
      <c r="I15" s="262">
        <v>1</v>
      </c>
      <c r="J15" s="262">
        <v>50</v>
      </c>
      <c r="K15" s="262">
        <f>I15*J15</f>
        <v>50</v>
      </c>
      <c r="L15" s="262"/>
      <c r="M15" s="262"/>
      <c r="N15" s="262"/>
      <c r="O15" s="262"/>
      <c r="P15" s="262"/>
      <c r="Q15" s="262">
        <v>4110</v>
      </c>
    </row>
    <row r="16" spans="4:17" ht="23.25">
      <c r="D16" s="111">
        <f t="shared" si="2"/>
        <v>5653</v>
      </c>
      <c r="E16" s="264" t="s">
        <v>31</v>
      </c>
      <c r="F16" s="263" t="s">
        <v>156</v>
      </c>
      <c r="G16" s="262">
        <v>6</v>
      </c>
      <c r="H16" s="262">
        <v>330350</v>
      </c>
      <c r="I16" s="262">
        <v>3</v>
      </c>
      <c r="J16" s="262">
        <v>315</v>
      </c>
      <c r="K16" s="262">
        <f>I16*J16</f>
        <v>945</v>
      </c>
      <c r="L16" s="262"/>
      <c r="M16" s="262"/>
      <c r="N16" s="262"/>
      <c r="O16" s="262"/>
      <c r="P16" s="262"/>
      <c r="Q16" s="262">
        <v>4110</v>
      </c>
    </row>
    <row r="17" spans="3:4" ht="23.25">
      <c r="C17" s="59"/>
      <c r="D17" s="191">
        <f t="shared" si="2"/>
        <v>135.108666666667</v>
      </c>
    </row>
    <row r="18" spans="4:24" ht="23.25">
      <c r="D18" s="191">
        <f t="shared" si="2"/>
        <v>63.399</v>
      </c>
      <c r="F18" s="271" t="s">
        <v>167</v>
      </c>
      <c r="G18" s="266" t="s">
        <v>145</v>
      </c>
      <c r="H18" s="266" t="s">
        <v>158</v>
      </c>
      <c r="I18" s="266" t="s">
        <v>159</v>
      </c>
      <c r="J18" s="266" t="s">
        <v>160</v>
      </c>
      <c r="K18" s="266" t="s">
        <v>161</v>
      </c>
      <c r="L18" s="266" t="s">
        <v>162</v>
      </c>
      <c r="M18" s="266" t="s">
        <v>163</v>
      </c>
      <c r="N18" s="266" t="s">
        <v>160</v>
      </c>
      <c r="O18" s="266" t="s">
        <v>164</v>
      </c>
      <c r="P18" s="266" t="s">
        <v>165</v>
      </c>
      <c r="Q18" s="266" t="s">
        <v>166</v>
      </c>
      <c r="U18" s="61"/>
      <c r="V18" s="61"/>
      <c r="W18" s="61"/>
      <c r="X18" s="61"/>
    </row>
    <row r="19" spans="4:24" ht="23.25">
      <c r="D19" s="191">
        <f t="shared" si="2"/>
        <v>67</v>
      </c>
      <c r="E19" s="264" t="s">
        <v>27</v>
      </c>
      <c r="F19" s="263" t="s">
        <v>156</v>
      </c>
      <c r="G19" s="265">
        <v>6</v>
      </c>
      <c r="H19" s="265">
        <v>330351</v>
      </c>
      <c r="I19" s="265">
        <v>3818</v>
      </c>
      <c r="J19" s="265" t="s">
        <v>157</v>
      </c>
      <c r="K19" s="265"/>
      <c r="L19" s="265"/>
      <c r="M19" s="265"/>
      <c r="N19" s="265"/>
      <c r="O19" s="265"/>
      <c r="P19" s="265"/>
      <c r="Q19" s="265">
        <v>4110</v>
      </c>
      <c r="U19" s="61"/>
      <c r="V19" s="61"/>
      <c r="W19" s="61"/>
      <c r="X19" s="61"/>
    </row>
    <row r="20" spans="4:24" ht="24" thickBot="1">
      <c r="D20" s="192">
        <f t="shared" si="2"/>
        <v>33.644999999999996</v>
      </c>
      <c r="E20" s="264" t="s">
        <v>31</v>
      </c>
      <c r="F20" s="263" t="s">
        <v>156</v>
      </c>
      <c r="G20" s="267">
        <v>3</v>
      </c>
      <c r="H20" s="267">
        <v>330350</v>
      </c>
      <c r="I20" s="267">
        <v>3200</v>
      </c>
      <c r="J20" s="267" t="s">
        <v>157</v>
      </c>
      <c r="K20" s="267"/>
      <c r="L20" s="267"/>
      <c r="M20" s="267"/>
      <c r="N20" s="267"/>
      <c r="O20" s="267"/>
      <c r="P20" s="267"/>
      <c r="Q20" s="267">
        <v>4110</v>
      </c>
      <c r="U20" s="61"/>
      <c r="V20" s="61"/>
      <c r="W20" s="61"/>
      <c r="X20" s="61"/>
    </row>
    <row r="21" spans="21:24" ht="12.75">
      <c r="U21" s="61"/>
      <c r="V21" s="61"/>
      <c r="W21" s="61"/>
      <c r="X21" s="61"/>
    </row>
    <row r="22" spans="6:24" ht="12.75">
      <c r="F22" s="271" t="s">
        <v>178</v>
      </c>
      <c r="G22" s="373" t="s">
        <v>168</v>
      </c>
      <c r="H22" s="375" t="s">
        <v>169</v>
      </c>
      <c r="I22" s="376"/>
      <c r="J22" s="377" t="s">
        <v>170</v>
      </c>
      <c r="K22" s="378"/>
      <c r="L22" s="378"/>
      <c r="M22" s="378"/>
      <c r="N22" s="378"/>
      <c r="O22" s="378"/>
      <c r="P22" s="378"/>
      <c r="Q22" s="378"/>
      <c r="R22" s="378"/>
      <c r="S22" s="378"/>
      <c r="T22" s="379"/>
      <c r="U22" s="382" t="s">
        <v>171</v>
      </c>
      <c r="V22" s="384" t="s">
        <v>172</v>
      </c>
      <c r="W22" s="61"/>
      <c r="X22" s="61"/>
    </row>
    <row r="23" spans="7:24" ht="12.75">
      <c r="G23" s="374"/>
      <c r="H23" s="269" t="s">
        <v>173</v>
      </c>
      <c r="I23" s="269" t="s">
        <v>174</v>
      </c>
      <c r="J23" s="262">
        <v>16</v>
      </c>
      <c r="K23" s="262">
        <v>25</v>
      </c>
      <c r="L23" s="262">
        <v>35</v>
      </c>
      <c r="M23" s="262">
        <v>50</v>
      </c>
      <c r="N23" s="262">
        <v>70</v>
      </c>
      <c r="O23" s="262" t="s">
        <v>175</v>
      </c>
      <c r="P23" s="262" t="s">
        <v>176</v>
      </c>
      <c r="Q23" s="262" t="s">
        <v>157</v>
      </c>
      <c r="R23" s="262" t="s">
        <v>177</v>
      </c>
      <c r="S23" s="262" t="s">
        <v>174</v>
      </c>
      <c r="T23" s="262" t="s">
        <v>173</v>
      </c>
      <c r="U23" s="383"/>
      <c r="V23" s="385"/>
      <c r="W23" s="61"/>
      <c r="X23" s="61"/>
    </row>
    <row r="24" spans="5:24" ht="12.75">
      <c r="E24" s="264" t="s">
        <v>27</v>
      </c>
      <c r="F24" s="263" t="s">
        <v>156</v>
      </c>
      <c r="G24" s="268">
        <v>1</v>
      </c>
      <c r="H24" s="269">
        <v>568</v>
      </c>
      <c r="I24" s="269">
        <v>44</v>
      </c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70"/>
      <c r="V24" s="266">
        <v>4110</v>
      </c>
      <c r="W24" s="61"/>
      <c r="X24" s="61"/>
    </row>
    <row r="25" spans="5:24" ht="12.75">
      <c r="E25" s="264" t="s">
        <v>27</v>
      </c>
      <c r="F25" s="263" t="s">
        <v>179</v>
      </c>
      <c r="G25" s="268">
        <v>2</v>
      </c>
      <c r="H25" s="269">
        <v>274</v>
      </c>
      <c r="I25" s="269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70"/>
      <c r="V25" s="266">
        <v>4110</v>
      </c>
      <c r="W25" s="61"/>
      <c r="X25" s="61"/>
    </row>
    <row r="26" spans="5:24" ht="12.75">
      <c r="E26" s="264" t="s">
        <v>31</v>
      </c>
      <c r="F26" s="263" t="s">
        <v>156</v>
      </c>
      <c r="G26" s="268">
        <v>1</v>
      </c>
      <c r="H26" s="269">
        <v>1570</v>
      </c>
      <c r="I26" s="269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6">
        <v>4110</v>
      </c>
      <c r="X26" s="61"/>
    </row>
    <row r="27" spans="21:24" ht="12.75">
      <c r="U27" s="61"/>
      <c r="V27" s="61"/>
      <c r="W27" s="61"/>
      <c r="X27" s="61"/>
    </row>
    <row r="28" spans="21:24" ht="12.75">
      <c r="U28" s="61"/>
      <c r="V28" s="61"/>
      <c r="W28" s="61"/>
      <c r="X28" s="61"/>
    </row>
    <row r="29" spans="21:24" ht="12.75">
      <c r="U29" s="61"/>
      <c r="V29" s="61"/>
      <c r="W29" s="61"/>
      <c r="X29" s="61"/>
    </row>
    <row r="30" spans="21:24" ht="12.75">
      <c r="U30" s="61"/>
      <c r="V30" s="61"/>
      <c r="W30" s="61"/>
      <c r="X30" s="61"/>
    </row>
    <row r="31" spans="21:24" ht="12.75">
      <c r="U31" s="61"/>
      <c r="V31" s="61"/>
      <c r="W31" s="61"/>
      <c r="X31" s="61"/>
    </row>
    <row r="32" spans="21:24" ht="12.75">
      <c r="U32" s="61"/>
      <c r="V32" s="61"/>
      <c r="W32" s="61"/>
      <c r="X32" s="61"/>
    </row>
    <row r="33" spans="21:24" ht="12.75">
      <c r="U33" s="61"/>
      <c r="V33" s="61"/>
      <c r="W33" s="61"/>
      <c r="X33" s="61"/>
    </row>
    <row r="34" spans="21:24" ht="12.75">
      <c r="U34" s="61"/>
      <c r="V34" s="61"/>
      <c r="W34" s="61"/>
      <c r="X34" s="61"/>
    </row>
    <row r="35" spans="21:24" ht="12.75">
      <c r="U35" s="61"/>
      <c r="V35" s="61"/>
      <c r="W35" s="61"/>
      <c r="X35" s="61"/>
    </row>
    <row r="36" spans="21:24" ht="12.75">
      <c r="U36" s="61"/>
      <c r="V36" s="61"/>
      <c r="W36" s="61"/>
      <c r="X36" s="61"/>
    </row>
    <row r="37" spans="21:24" ht="12.75">
      <c r="U37" s="61"/>
      <c r="V37" s="61"/>
      <c r="W37" s="61"/>
      <c r="X37" s="61"/>
    </row>
    <row r="38" spans="21:24" ht="12.75">
      <c r="U38" s="61"/>
      <c r="V38" s="61"/>
      <c r="W38" s="61"/>
      <c r="X38" s="61"/>
    </row>
    <row r="39" spans="21:24" ht="12.75">
      <c r="U39" s="61"/>
      <c r="V39" s="61"/>
      <c r="W39" s="61"/>
      <c r="X39" s="61"/>
    </row>
    <row r="40" spans="21:24" ht="12.75">
      <c r="U40" s="61"/>
      <c r="V40" s="61"/>
      <c r="W40" s="61"/>
      <c r="X40" s="61"/>
    </row>
    <row r="41" spans="21:24" ht="12.75">
      <c r="U41" s="61"/>
      <c r="V41" s="61"/>
      <c r="W41" s="61"/>
      <c r="X41" s="61"/>
    </row>
    <row r="42" spans="21:24" ht="12.75">
      <c r="U42" s="61"/>
      <c r="V42" s="61"/>
      <c r="W42" s="61"/>
      <c r="X42" s="61"/>
    </row>
    <row r="43" spans="21:24" ht="12.75">
      <c r="U43" s="61"/>
      <c r="V43" s="61"/>
      <c r="W43" s="61"/>
      <c r="X43" s="61"/>
    </row>
    <row r="44" spans="21:24" ht="12.75">
      <c r="U44" s="61"/>
      <c r="V44" s="61"/>
      <c r="W44" s="61"/>
      <c r="X44" s="61"/>
    </row>
    <row r="45" spans="21:24" ht="12.75">
      <c r="U45" s="61"/>
      <c r="V45" s="61"/>
      <c r="W45" s="61"/>
      <c r="X45" s="61"/>
    </row>
    <row r="46" spans="21:24" ht="12.75">
      <c r="U46" s="61"/>
      <c r="V46" s="61"/>
      <c r="W46" s="61"/>
      <c r="X46" s="61"/>
    </row>
    <row r="47" spans="21:24" ht="12.75">
      <c r="U47" s="61"/>
      <c r="V47" s="61"/>
      <c r="W47" s="61"/>
      <c r="X47" s="61"/>
    </row>
    <row r="48" spans="21:24" ht="12.75">
      <c r="U48" s="61"/>
      <c r="V48" s="61"/>
      <c r="W48" s="61"/>
      <c r="X48" s="61"/>
    </row>
    <row r="49" spans="21:24" ht="12.75">
      <c r="U49" s="61"/>
      <c r="V49" s="61"/>
      <c r="W49" s="61"/>
      <c r="X49" s="61"/>
    </row>
    <row r="50" spans="21:24" ht="12.75">
      <c r="U50" s="61"/>
      <c r="V50" s="61"/>
      <c r="W50" s="61"/>
      <c r="X50" s="61"/>
    </row>
    <row r="51" spans="21:24" ht="12.75">
      <c r="U51" s="61"/>
      <c r="V51" s="61"/>
      <c r="W51" s="61"/>
      <c r="X51" s="61"/>
    </row>
    <row r="52" spans="21:24" ht="12.75">
      <c r="U52" s="61"/>
      <c r="V52" s="61"/>
      <c r="W52" s="61"/>
      <c r="X52" s="61"/>
    </row>
    <row r="53" spans="21:24" ht="12.75">
      <c r="U53" s="61"/>
      <c r="V53" s="61"/>
      <c r="W53" s="61"/>
      <c r="X53" s="61"/>
    </row>
    <row r="54" spans="21:24" ht="12.75">
      <c r="U54" s="61"/>
      <c r="V54" s="61"/>
      <c r="W54" s="61"/>
      <c r="X54" s="61"/>
    </row>
    <row r="55" spans="21:24" ht="12.75">
      <c r="U55" s="61"/>
      <c r="V55" s="61"/>
      <c r="W55" s="61"/>
      <c r="X55" s="61"/>
    </row>
    <row r="56" spans="21:24" ht="12.75">
      <c r="U56" s="61"/>
      <c r="V56" s="61"/>
      <c r="W56" s="61"/>
      <c r="X56" s="61"/>
    </row>
    <row r="57" spans="21:24" ht="12.75">
      <c r="U57" s="61"/>
      <c r="V57" s="61"/>
      <c r="W57" s="61"/>
      <c r="X57" s="61"/>
    </row>
    <row r="58" spans="21:24" ht="12.75">
      <c r="U58" s="61"/>
      <c r="V58" s="61"/>
      <c r="W58" s="61"/>
      <c r="X58" s="61"/>
    </row>
    <row r="59" spans="21:24" ht="12.75">
      <c r="U59" s="61"/>
      <c r="V59" s="61"/>
      <c r="W59" s="61"/>
      <c r="X59" s="61"/>
    </row>
    <row r="60" spans="21:24" ht="12.75">
      <c r="U60" s="61"/>
      <c r="V60" s="61"/>
      <c r="W60" s="61"/>
      <c r="X60" s="61"/>
    </row>
    <row r="61" spans="21:24" ht="12.75">
      <c r="U61" s="61"/>
      <c r="V61" s="61"/>
      <c r="W61" s="61"/>
      <c r="X61" s="61"/>
    </row>
    <row r="62" spans="21:24" ht="12.75">
      <c r="U62" s="61"/>
      <c r="V62" s="61"/>
      <c r="W62" s="61"/>
      <c r="X62" s="61"/>
    </row>
    <row r="63" spans="21:24" ht="12.75">
      <c r="U63" s="61"/>
      <c r="V63" s="61"/>
      <c r="W63" s="61"/>
      <c r="X63" s="61"/>
    </row>
    <row r="64" spans="21:24" ht="12.75">
      <c r="U64" s="61"/>
      <c r="V64" s="61"/>
      <c r="W64" s="61"/>
      <c r="X64" s="61"/>
    </row>
    <row r="65" spans="21:24" ht="12.75">
      <c r="U65" s="61"/>
      <c r="V65" s="61"/>
      <c r="W65" s="61"/>
      <c r="X65" s="61"/>
    </row>
    <row r="66" spans="21:24" ht="12.75">
      <c r="U66" s="61"/>
      <c r="V66" s="61"/>
      <c r="W66" s="61"/>
      <c r="X66" s="61"/>
    </row>
    <row r="67" spans="21:24" ht="12.75">
      <c r="U67" s="61"/>
      <c r="V67" s="61"/>
      <c r="W67" s="61"/>
      <c r="X67" s="61"/>
    </row>
    <row r="68" spans="21:24" ht="12.75">
      <c r="U68" s="61"/>
      <c r="V68" s="61"/>
      <c r="W68" s="61"/>
      <c r="X68" s="61"/>
    </row>
    <row r="69" spans="21:24" ht="12.75">
      <c r="U69" s="61"/>
      <c r="V69" s="61"/>
      <c r="W69" s="61"/>
      <c r="X69" s="61"/>
    </row>
    <row r="70" spans="21:24" ht="12.75">
      <c r="U70" s="61"/>
      <c r="V70" s="61"/>
      <c r="W70" s="61"/>
      <c r="X70" s="61"/>
    </row>
    <row r="71" spans="21:24" ht="12.75">
      <c r="U71" s="61"/>
      <c r="V71" s="61"/>
      <c r="W71" s="61"/>
      <c r="X71" s="61"/>
    </row>
    <row r="72" spans="21:24" ht="12.75">
      <c r="U72" s="61"/>
      <c r="V72" s="61"/>
      <c r="W72" s="61"/>
      <c r="X72" s="61"/>
    </row>
    <row r="73" spans="21:24" ht="12.75">
      <c r="U73" s="61"/>
      <c r="V73" s="61"/>
      <c r="W73" s="61"/>
      <c r="X73" s="61"/>
    </row>
    <row r="74" spans="21:24" ht="12.75">
      <c r="U74" s="61"/>
      <c r="V74" s="61"/>
      <c r="W74" s="61"/>
      <c r="X74" s="61"/>
    </row>
    <row r="75" spans="21:24" ht="12.75">
      <c r="U75" s="61"/>
      <c r="V75" s="61"/>
      <c r="W75" s="61"/>
      <c r="X75" s="61"/>
    </row>
    <row r="76" spans="21:24" ht="12.75">
      <c r="U76" s="61"/>
      <c r="V76" s="61"/>
      <c r="W76" s="61"/>
      <c r="X76" s="61"/>
    </row>
    <row r="77" spans="21:24" ht="12.75">
      <c r="U77" s="61"/>
      <c r="V77" s="61"/>
      <c r="W77" s="61"/>
      <c r="X77" s="61"/>
    </row>
    <row r="78" spans="21:24" ht="12.75">
      <c r="U78" s="61"/>
      <c r="V78" s="61"/>
      <c r="W78" s="61"/>
      <c r="X78" s="61"/>
    </row>
    <row r="79" spans="21:24" ht="12.75">
      <c r="U79" s="61"/>
      <c r="V79" s="61"/>
      <c r="W79" s="61"/>
      <c r="X79" s="61"/>
    </row>
    <row r="80" spans="21:24" ht="12.75">
      <c r="U80" s="61"/>
      <c r="V80" s="61"/>
      <c r="W80" s="61"/>
      <c r="X80" s="61"/>
    </row>
    <row r="81" spans="21:24" ht="12.75">
      <c r="U81" s="61"/>
      <c r="V81" s="61"/>
      <c r="W81" s="61"/>
      <c r="X81" s="61"/>
    </row>
    <row r="82" spans="21:24" ht="12.75">
      <c r="U82" s="61"/>
      <c r="V82" s="61"/>
      <c r="W82" s="61"/>
      <c r="X82" s="61"/>
    </row>
    <row r="83" spans="21:24" ht="12.75">
      <c r="U83" s="61"/>
      <c r="V83" s="61"/>
      <c r="W83" s="61"/>
      <c r="X83" s="61"/>
    </row>
    <row r="84" spans="21:24" ht="12.75">
      <c r="U84" s="61"/>
      <c r="V84" s="61"/>
      <c r="W84" s="61"/>
      <c r="X84" s="61"/>
    </row>
    <row r="85" spans="21:24" ht="12.75">
      <c r="U85" s="61"/>
      <c r="V85" s="61"/>
      <c r="W85" s="61"/>
      <c r="X85" s="61"/>
    </row>
    <row r="86" spans="21:24" ht="12.75">
      <c r="U86" s="61"/>
      <c r="V86" s="61"/>
      <c r="W86" s="61"/>
      <c r="X86" s="61"/>
    </row>
    <row r="87" spans="21:24" ht="12.75">
      <c r="U87" s="61"/>
      <c r="V87" s="61"/>
      <c r="W87" s="61"/>
      <c r="X87" s="61"/>
    </row>
    <row r="88" spans="21:24" ht="12.75">
      <c r="U88" s="61"/>
      <c r="V88" s="61"/>
      <c r="W88" s="61"/>
      <c r="X88" s="61"/>
    </row>
    <row r="89" spans="21:24" ht="12.75">
      <c r="U89" s="61"/>
      <c r="V89" s="61"/>
      <c r="W89" s="61"/>
      <c r="X89" s="61"/>
    </row>
    <row r="90" spans="21:24" ht="12.75">
      <c r="U90" s="61"/>
      <c r="V90" s="61"/>
      <c r="W90" s="61"/>
      <c r="X90" s="61"/>
    </row>
    <row r="91" spans="21:24" ht="12.75">
      <c r="U91" s="61"/>
      <c r="V91" s="61"/>
      <c r="W91" s="61"/>
      <c r="X91" s="61"/>
    </row>
    <row r="92" spans="21:24" ht="12.75">
      <c r="U92" s="61"/>
      <c r="V92" s="61"/>
      <c r="W92" s="61"/>
      <c r="X92" s="61"/>
    </row>
    <row r="93" spans="21:24" ht="12.75">
      <c r="U93" s="61"/>
      <c r="V93" s="61"/>
      <c r="W93" s="61"/>
      <c r="X93" s="61"/>
    </row>
    <row r="94" spans="21:24" ht="12.75">
      <c r="U94" s="61"/>
      <c r="V94" s="61"/>
      <c r="W94" s="61"/>
      <c r="X94" s="61"/>
    </row>
    <row r="95" spans="21:24" ht="12.75">
      <c r="U95" s="61"/>
      <c r="V95" s="61"/>
      <c r="W95" s="61"/>
      <c r="X95" s="61"/>
    </row>
    <row r="96" spans="21:24" ht="12.75">
      <c r="U96" s="61"/>
      <c r="V96" s="61"/>
      <c r="W96" s="61"/>
      <c r="X96" s="61"/>
    </row>
    <row r="97" spans="21:24" ht="12.75">
      <c r="U97" s="61"/>
      <c r="V97" s="61"/>
      <c r="W97" s="61"/>
      <c r="X97" s="61"/>
    </row>
    <row r="98" spans="21:24" ht="12.75">
      <c r="U98" s="61"/>
      <c r="V98" s="61"/>
      <c r="W98" s="61"/>
      <c r="X98" s="61"/>
    </row>
    <row r="99" spans="21:24" ht="12.75">
      <c r="U99" s="61"/>
      <c r="V99" s="61"/>
      <c r="W99" s="61"/>
      <c r="X99" s="61"/>
    </row>
    <row r="100" spans="21:24" ht="12.75">
      <c r="U100" s="61"/>
      <c r="V100" s="61"/>
      <c r="W100" s="61"/>
      <c r="X100" s="61"/>
    </row>
    <row r="101" spans="21:24" ht="12.75">
      <c r="U101" s="61"/>
      <c r="V101" s="61"/>
      <c r="W101" s="61"/>
      <c r="X101" s="61"/>
    </row>
    <row r="102" spans="21:24" ht="12.75">
      <c r="U102" s="61"/>
      <c r="V102" s="61"/>
      <c r="W102" s="61"/>
      <c r="X102" s="61"/>
    </row>
    <row r="103" spans="21:24" ht="12.75">
      <c r="U103" s="61"/>
      <c r="V103" s="61"/>
      <c r="W103" s="61"/>
      <c r="X103" s="61"/>
    </row>
    <row r="104" spans="21:24" ht="12.75">
      <c r="U104" s="61"/>
      <c r="V104" s="61"/>
      <c r="W104" s="61"/>
      <c r="X104" s="61"/>
    </row>
    <row r="105" spans="21:24" ht="12.75">
      <c r="U105" s="61"/>
      <c r="V105" s="61"/>
      <c r="W105" s="61"/>
      <c r="X105" s="61"/>
    </row>
    <row r="106" spans="21:24" ht="12.75">
      <c r="U106" s="61"/>
      <c r="V106" s="61"/>
      <c r="W106" s="61"/>
      <c r="X106" s="61"/>
    </row>
    <row r="107" spans="21:24" ht="12.75">
      <c r="U107" s="61"/>
      <c r="V107" s="61"/>
      <c r="W107" s="61"/>
      <c r="X107" s="61"/>
    </row>
    <row r="108" spans="21:24" ht="12.75">
      <c r="U108" s="61"/>
      <c r="V108" s="61"/>
      <c r="W108" s="61"/>
      <c r="X108" s="61"/>
    </row>
    <row r="109" spans="21:24" ht="12.75">
      <c r="U109" s="61"/>
      <c r="V109" s="61"/>
      <c r="W109" s="61"/>
      <c r="X109" s="61"/>
    </row>
    <row r="110" spans="21:24" ht="12.75">
      <c r="U110" s="61"/>
      <c r="V110" s="61"/>
      <c r="W110" s="61"/>
      <c r="X110" s="61"/>
    </row>
    <row r="111" spans="21:24" ht="12.75">
      <c r="U111" s="61"/>
      <c r="V111" s="61"/>
      <c r="W111" s="61"/>
      <c r="X111" s="61"/>
    </row>
    <row r="112" spans="21:24" ht="12.75">
      <c r="U112" s="61"/>
      <c r="V112" s="61"/>
      <c r="W112" s="61"/>
      <c r="X112" s="61"/>
    </row>
    <row r="113" spans="21:24" ht="12.75">
      <c r="U113" s="61"/>
      <c r="V113" s="61"/>
      <c r="W113" s="61"/>
      <c r="X113" s="61"/>
    </row>
    <row r="114" spans="21:24" ht="12.75">
      <c r="U114" s="61"/>
      <c r="V114" s="61"/>
      <c r="W114" s="61"/>
      <c r="X114" s="61"/>
    </row>
    <row r="115" spans="21:24" ht="12.75">
      <c r="U115" s="61"/>
      <c r="V115" s="61"/>
      <c r="W115" s="61"/>
      <c r="X115" s="61"/>
    </row>
    <row r="116" spans="21:24" ht="12.75">
      <c r="U116" s="61"/>
      <c r="V116" s="61"/>
      <c r="W116" s="61"/>
      <c r="X116" s="61"/>
    </row>
    <row r="117" spans="21:24" ht="12.75">
      <c r="U117" s="61"/>
      <c r="V117" s="61"/>
      <c r="W117" s="61"/>
      <c r="X117" s="61"/>
    </row>
    <row r="118" spans="21:24" ht="12.75">
      <c r="U118" s="61"/>
      <c r="V118" s="61"/>
      <c r="W118" s="61"/>
      <c r="X118" s="61"/>
    </row>
    <row r="119" spans="21:24" ht="12.75">
      <c r="U119" s="61"/>
      <c r="V119" s="61"/>
      <c r="W119" s="61"/>
      <c r="X119" s="61"/>
    </row>
    <row r="120" spans="21:24" ht="12.75">
      <c r="U120" s="61"/>
      <c r="V120" s="61"/>
      <c r="W120" s="61"/>
      <c r="X120" s="61"/>
    </row>
    <row r="121" spans="21:24" ht="12.75">
      <c r="U121" s="61"/>
      <c r="V121" s="61"/>
      <c r="W121" s="61"/>
      <c r="X121" s="61"/>
    </row>
    <row r="122" spans="21:24" ht="12.75">
      <c r="U122" s="61"/>
      <c r="V122" s="61"/>
      <c r="W122" s="61"/>
      <c r="X122" s="61"/>
    </row>
    <row r="123" spans="21:24" ht="12.75">
      <c r="U123" s="61"/>
      <c r="V123" s="61"/>
      <c r="W123" s="61"/>
      <c r="X123" s="61"/>
    </row>
    <row r="124" spans="21:24" ht="12.75">
      <c r="U124" s="61"/>
      <c r="V124" s="61"/>
      <c r="W124" s="61"/>
      <c r="X124" s="61"/>
    </row>
    <row r="125" spans="21:24" ht="12.75">
      <c r="U125" s="61"/>
      <c r="V125" s="61"/>
      <c r="W125" s="61"/>
      <c r="X125" s="61"/>
    </row>
    <row r="126" spans="21:24" ht="12.75">
      <c r="U126" s="61"/>
      <c r="V126" s="61"/>
      <c r="W126" s="61"/>
      <c r="X126" s="61"/>
    </row>
    <row r="127" spans="21:24" ht="12.75">
      <c r="U127" s="61"/>
      <c r="V127" s="61"/>
      <c r="W127" s="61"/>
      <c r="X127" s="61"/>
    </row>
    <row r="128" spans="21:24" ht="12.75">
      <c r="U128" s="61"/>
      <c r="V128" s="61"/>
      <c r="W128" s="61"/>
      <c r="X128" s="61"/>
    </row>
    <row r="129" spans="21:24" ht="12.75">
      <c r="U129" s="61"/>
      <c r="V129" s="61"/>
      <c r="W129" s="61"/>
      <c r="X129" s="61"/>
    </row>
    <row r="130" spans="21:24" ht="12.75">
      <c r="U130" s="61"/>
      <c r="V130" s="61"/>
      <c r="W130" s="61"/>
      <c r="X130" s="61"/>
    </row>
    <row r="131" spans="21:24" ht="12.75">
      <c r="U131" s="61"/>
      <c r="V131" s="61"/>
      <c r="W131" s="61"/>
      <c r="X131" s="61"/>
    </row>
    <row r="132" spans="21:24" ht="12.75">
      <c r="U132" s="61"/>
      <c r="V132" s="61"/>
      <c r="W132" s="61"/>
      <c r="X132" s="61"/>
    </row>
    <row r="133" spans="21:24" ht="12.75">
      <c r="U133" s="61"/>
      <c r="V133" s="61"/>
      <c r="W133" s="61"/>
      <c r="X133" s="61"/>
    </row>
    <row r="134" spans="21:24" ht="12.75">
      <c r="U134" s="61"/>
      <c r="V134" s="61"/>
      <c r="W134" s="61"/>
      <c r="X134" s="61"/>
    </row>
    <row r="135" spans="21:24" ht="12.75">
      <c r="U135" s="61"/>
      <c r="V135" s="61"/>
      <c r="W135" s="61"/>
      <c r="X135" s="61"/>
    </row>
    <row r="136" spans="21:24" ht="12.75">
      <c r="U136" s="61"/>
      <c r="V136" s="61"/>
      <c r="W136" s="61"/>
      <c r="X136" s="61"/>
    </row>
    <row r="137" spans="21:24" ht="12.75">
      <c r="U137" s="61"/>
      <c r="V137" s="61"/>
      <c r="W137" s="61"/>
      <c r="X137" s="61"/>
    </row>
    <row r="138" spans="21:24" ht="12.75">
      <c r="U138" s="61"/>
      <c r="V138" s="61"/>
      <c r="W138" s="61"/>
      <c r="X138" s="61"/>
    </row>
    <row r="139" spans="21:24" ht="12.75">
      <c r="U139" s="61"/>
      <c r="V139" s="61"/>
      <c r="W139" s="61"/>
      <c r="X139" s="61"/>
    </row>
    <row r="140" spans="21:24" ht="12.75">
      <c r="U140" s="61"/>
      <c r="V140" s="61"/>
      <c r="W140" s="61"/>
      <c r="X140" s="61"/>
    </row>
    <row r="141" spans="21:24" ht="12.75">
      <c r="U141" s="61"/>
      <c r="V141" s="61"/>
      <c r="W141" s="61"/>
      <c r="X141" s="61"/>
    </row>
    <row r="142" spans="21:24" ht="12.75">
      <c r="U142" s="61"/>
      <c r="V142" s="61"/>
      <c r="W142" s="61"/>
      <c r="X142" s="61"/>
    </row>
    <row r="143" spans="21:24" ht="12.75">
      <c r="U143" s="61"/>
      <c r="V143" s="61"/>
      <c r="W143" s="61"/>
      <c r="X143" s="61"/>
    </row>
    <row r="144" spans="21:24" ht="12.75">
      <c r="U144" s="61"/>
      <c r="V144" s="61"/>
      <c r="W144" s="61"/>
      <c r="X144" s="61"/>
    </row>
    <row r="145" spans="21:24" ht="12.75">
      <c r="U145" s="61"/>
      <c r="V145" s="61"/>
      <c r="W145" s="61"/>
      <c r="X145" s="61"/>
    </row>
    <row r="146" spans="21:24" ht="12.75">
      <c r="U146" s="61"/>
      <c r="V146" s="61"/>
      <c r="W146" s="61"/>
      <c r="X146" s="61"/>
    </row>
    <row r="147" spans="21:24" ht="12.75">
      <c r="U147" s="61"/>
      <c r="V147" s="61"/>
      <c r="W147" s="61"/>
      <c r="X147" s="61"/>
    </row>
    <row r="148" spans="21:24" ht="12.75">
      <c r="U148" s="61"/>
      <c r="V148" s="61"/>
      <c r="W148" s="61"/>
      <c r="X148" s="61"/>
    </row>
    <row r="149" spans="21:24" ht="12.75">
      <c r="U149" s="61"/>
      <c r="V149" s="61"/>
      <c r="W149" s="61"/>
      <c r="X149" s="61"/>
    </row>
    <row r="150" spans="21:24" ht="12.75">
      <c r="U150" s="61"/>
      <c r="V150" s="61"/>
      <c r="W150" s="61"/>
      <c r="X150" s="61"/>
    </row>
    <row r="151" spans="21:24" ht="12.75">
      <c r="U151" s="61"/>
      <c r="V151" s="61"/>
      <c r="W151" s="61"/>
      <c r="X151" s="61"/>
    </row>
    <row r="152" spans="21:24" ht="12.75">
      <c r="U152" s="61"/>
      <c r="V152" s="61"/>
      <c r="W152" s="61"/>
      <c r="X152" s="61"/>
    </row>
    <row r="153" spans="21:24" ht="12.75">
      <c r="U153" s="61"/>
      <c r="V153" s="61"/>
      <c r="W153" s="61"/>
      <c r="X153" s="61"/>
    </row>
    <row r="154" spans="21:24" ht="12.75">
      <c r="U154" s="61"/>
      <c r="V154" s="61"/>
      <c r="W154" s="61"/>
      <c r="X154" s="61"/>
    </row>
    <row r="155" spans="21:24" ht="12.75">
      <c r="U155" s="61"/>
      <c r="V155" s="61"/>
      <c r="W155" s="61"/>
      <c r="X155" s="61"/>
    </row>
    <row r="156" spans="21:24" ht="12.75">
      <c r="U156" s="61"/>
      <c r="V156" s="61"/>
      <c r="W156" s="61"/>
      <c r="X156" s="61"/>
    </row>
    <row r="157" spans="21:24" ht="12.75">
      <c r="U157" s="61"/>
      <c r="V157" s="61"/>
      <c r="W157" s="61"/>
      <c r="X157" s="61"/>
    </row>
    <row r="158" spans="21:24" ht="12.75">
      <c r="U158" s="61"/>
      <c r="V158" s="61"/>
      <c r="W158" s="61"/>
      <c r="X158" s="61"/>
    </row>
    <row r="159" spans="21:24" ht="12.75">
      <c r="U159" s="61"/>
      <c r="V159" s="61"/>
      <c r="W159" s="61"/>
      <c r="X159" s="61"/>
    </row>
    <row r="160" spans="21:24" ht="12.75">
      <c r="U160" s="61"/>
      <c r="V160" s="61"/>
      <c r="W160" s="61"/>
      <c r="X160" s="61"/>
    </row>
    <row r="161" spans="21:24" ht="12.75">
      <c r="U161" s="61"/>
      <c r="V161" s="61"/>
      <c r="W161" s="61"/>
      <c r="X161" s="61"/>
    </row>
    <row r="162" spans="21:24" ht="12.75">
      <c r="U162" s="61"/>
      <c r="V162" s="61"/>
      <c r="W162" s="61"/>
      <c r="X162" s="61"/>
    </row>
    <row r="163" spans="21:24" ht="12.75">
      <c r="U163" s="61"/>
      <c r="V163" s="61"/>
      <c r="W163" s="61"/>
      <c r="X163" s="61"/>
    </row>
    <row r="164" spans="21:24" ht="12.75">
      <c r="U164" s="61"/>
      <c r="V164" s="61"/>
      <c r="W164" s="61"/>
      <c r="X164" s="61"/>
    </row>
    <row r="165" spans="21:24" ht="12.75">
      <c r="U165" s="61"/>
      <c r="V165" s="61"/>
      <c r="W165" s="61"/>
      <c r="X165" s="61"/>
    </row>
    <row r="166" spans="21:24" ht="12.75">
      <c r="U166" s="61"/>
      <c r="V166" s="61"/>
      <c r="W166" s="61"/>
      <c r="X166" s="61"/>
    </row>
    <row r="167" spans="21:24" ht="12.75">
      <c r="U167" s="61"/>
      <c r="V167" s="61"/>
      <c r="W167" s="61"/>
      <c r="X167" s="61"/>
    </row>
    <row r="168" spans="21:24" ht="12.75">
      <c r="U168" s="61"/>
      <c r="V168" s="61"/>
      <c r="W168" s="61"/>
      <c r="X168" s="61"/>
    </row>
    <row r="169" spans="21:24" ht="12.75">
      <c r="U169" s="61"/>
      <c r="V169" s="61"/>
      <c r="W169" s="61"/>
      <c r="X169" s="61"/>
    </row>
    <row r="170" spans="21:24" ht="12.75">
      <c r="U170" s="61"/>
      <c r="V170" s="61"/>
      <c r="W170" s="61"/>
      <c r="X170" s="61"/>
    </row>
    <row r="171" spans="21:24" ht="12.75">
      <c r="U171" s="61"/>
      <c r="V171" s="61"/>
      <c r="W171" s="61"/>
      <c r="X171" s="61"/>
    </row>
    <row r="172" spans="21:24" ht="12.75">
      <c r="U172" s="61"/>
      <c r="V172" s="61"/>
      <c r="W172" s="61"/>
      <c r="X172" s="61"/>
    </row>
    <row r="173" spans="21:24" ht="12.75">
      <c r="U173" s="61"/>
      <c r="V173" s="61"/>
      <c r="W173" s="61"/>
      <c r="X173" s="61"/>
    </row>
    <row r="174" spans="21:24" ht="12.75">
      <c r="U174" s="61"/>
      <c r="V174" s="61"/>
      <c r="W174" s="61"/>
      <c r="X174" s="61"/>
    </row>
    <row r="175" spans="21:24" ht="12.75">
      <c r="U175" s="61"/>
      <c r="V175" s="61"/>
      <c r="W175" s="61"/>
      <c r="X175" s="61"/>
    </row>
    <row r="176" spans="21:24" ht="12.75">
      <c r="U176" s="61"/>
      <c r="V176" s="61"/>
      <c r="W176" s="61"/>
      <c r="X176" s="61"/>
    </row>
    <row r="177" spans="21:24" ht="12.75">
      <c r="U177" s="61"/>
      <c r="V177" s="61"/>
      <c r="W177" s="61"/>
      <c r="X177" s="61"/>
    </row>
    <row r="178" spans="21:24" ht="12.75">
      <c r="U178" s="61"/>
      <c r="V178" s="61"/>
      <c r="W178" s="61"/>
      <c r="X178" s="61"/>
    </row>
    <row r="179" spans="21:24" ht="12.75">
      <c r="U179" s="61"/>
      <c r="V179" s="61"/>
      <c r="W179" s="61"/>
      <c r="X179" s="61"/>
    </row>
    <row r="180" spans="21:24" ht="12.75">
      <c r="U180" s="61"/>
      <c r="V180" s="61"/>
      <c r="W180" s="61"/>
      <c r="X180" s="61"/>
    </row>
    <row r="181" spans="21:24" ht="12.75">
      <c r="U181" s="61"/>
      <c r="V181" s="61"/>
      <c r="W181" s="61"/>
      <c r="X181" s="61"/>
    </row>
    <row r="182" spans="21:24" ht="12.75">
      <c r="U182" s="61"/>
      <c r="V182" s="61"/>
      <c r="W182" s="61"/>
      <c r="X182" s="61"/>
    </row>
    <row r="183" spans="21:24" ht="12.75">
      <c r="U183" s="61"/>
      <c r="V183" s="61"/>
      <c r="W183" s="61"/>
      <c r="X183" s="61"/>
    </row>
    <row r="184" spans="21:24" ht="12.75">
      <c r="U184" s="61"/>
      <c r="V184" s="61"/>
      <c r="W184" s="61"/>
      <c r="X184" s="61"/>
    </row>
    <row r="185" spans="21:24" ht="12.75">
      <c r="U185" s="61"/>
      <c r="V185" s="61"/>
      <c r="W185" s="61"/>
      <c r="X185" s="61"/>
    </row>
    <row r="186" spans="21:24" ht="12.75">
      <c r="U186" s="61"/>
      <c r="V186" s="61"/>
      <c r="W186" s="61"/>
      <c r="X186" s="61"/>
    </row>
    <row r="187" spans="21:24" ht="12.75">
      <c r="U187" s="61"/>
      <c r="V187" s="61"/>
      <c r="W187" s="61"/>
      <c r="X187" s="61"/>
    </row>
    <row r="188" spans="21:24" ht="12.75">
      <c r="U188" s="61"/>
      <c r="V188" s="61"/>
      <c r="W188" s="61"/>
      <c r="X188" s="61"/>
    </row>
    <row r="189" spans="21:24" ht="12.75">
      <c r="U189" s="61"/>
      <c r="V189" s="61"/>
      <c r="W189" s="61"/>
      <c r="X189" s="61"/>
    </row>
    <row r="190" spans="21:24" ht="12.75">
      <c r="U190" s="61"/>
      <c r="V190" s="61"/>
      <c r="W190" s="61"/>
      <c r="X190" s="61"/>
    </row>
    <row r="191" spans="21:24" ht="12.75">
      <c r="U191" s="61"/>
      <c r="V191" s="61"/>
      <c r="W191" s="61"/>
      <c r="X191" s="61"/>
    </row>
    <row r="192" spans="21:24" ht="12.75">
      <c r="U192" s="61"/>
      <c r="V192" s="61"/>
      <c r="W192" s="61"/>
      <c r="X192" s="61"/>
    </row>
    <row r="193" spans="21:24" ht="12.75">
      <c r="U193" s="61"/>
      <c r="V193" s="61"/>
      <c r="W193" s="61"/>
      <c r="X193" s="61"/>
    </row>
    <row r="194" spans="21:24" ht="12.75">
      <c r="U194" s="61"/>
      <c r="V194" s="61"/>
      <c r="W194" s="61"/>
      <c r="X194" s="61"/>
    </row>
    <row r="195" spans="21:24" ht="12.75">
      <c r="U195" s="61"/>
      <c r="V195" s="61"/>
      <c r="W195" s="61"/>
      <c r="X195" s="61"/>
    </row>
    <row r="196" spans="21:24" ht="12.75">
      <c r="U196" s="61"/>
      <c r="V196" s="61"/>
      <c r="W196" s="61"/>
      <c r="X196" s="61"/>
    </row>
    <row r="197" spans="21:24" ht="12.75">
      <c r="U197" s="61"/>
      <c r="V197" s="61"/>
      <c r="W197" s="61"/>
      <c r="X197" s="61"/>
    </row>
    <row r="198" spans="21:24" ht="12.75">
      <c r="U198" s="61"/>
      <c r="V198" s="61"/>
      <c r="W198" s="61"/>
      <c r="X198" s="61"/>
    </row>
    <row r="199" spans="21:24" ht="12.75">
      <c r="U199" s="61"/>
      <c r="V199" s="61"/>
      <c r="W199" s="61"/>
      <c r="X199" s="61"/>
    </row>
    <row r="200" spans="21:24" ht="12.75">
      <c r="U200" s="61"/>
      <c r="V200" s="61"/>
      <c r="W200" s="61"/>
      <c r="X200" s="61"/>
    </row>
    <row r="201" spans="21:24" ht="12.75">
      <c r="U201" s="61"/>
      <c r="V201" s="61"/>
      <c r="W201" s="61"/>
      <c r="X201" s="61"/>
    </row>
    <row r="202" spans="21:24" ht="12.75">
      <c r="U202" s="61"/>
      <c r="V202" s="61"/>
      <c r="W202" s="61"/>
      <c r="X202" s="61"/>
    </row>
    <row r="203" spans="21:24" ht="12.75">
      <c r="U203" s="61"/>
      <c r="V203" s="61"/>
      <c r="W203" s="61"/>
      <c r="X203" s="61"/>
    </row>
    <row r="204" spans="21:24" ht="12.75">
      <c r="U204" s="61"/>
      <c r="V204" s="61"/>
      <c r="W204" s="61"/>
      <c r="X204" s="61"/>
    </row>
    <row r="205" spans="21:24" ht="12.75">
      <c r="U205" s="61"/>
      <c r="V205" s="61"/>
      <c r="W205" s="61"/>
      <c r="X205" s="61"/>
    </row>
    <row r="206" spans="21:24" ht="12.75">
      <c r="U206" s="61"/>
      <c r="V206" s="61"/>
      <c r="W206" s="61"/>
      <c r="X206" s="61"/>
    </row>
    <row r="207" spans="21:24" ht="12.75">
      <c r="U207" s="61"/>
      <c r="V207" s="61"/>
      <c r="W207" s="61"/>
      <c r="X207" s="61"/>
    </row>
    <row r="208" spans="21:24" ht="12.75">
      <c r="U208" s="61"/>
      <c r="V208" s="61"/>
      <c r="W208" s="61"/>
      <c r="X208" s="61"/>
    </row>
    <row r="209" spans="21:24" ht="12.75">
      <c r="U209" s="61"/>
      <c r="V209" s="61"/>
      <c r="W209" s="61"/>
      <c r="X209" s="61"/>
    </row>
    <row r="210" spans="21:24" ht="12.75">
      <c r="U210" s="61"/>
      <c r="V210" s="61"/>
      <c r="W210" s="61"/>
      <c r="X210" s="61"/>
    </row>
    <row r="211" spans="21:24" ht="12.75">
      <c r="U211" s="61"/>
      <c r="V211" s="61"/>
      <c r="W211" s="61"/>
      <c r="X211" s="61"/>
    </row>
    <row r="212" spans="21:24" ht="12.75">
      <c r="U212" s="61"/>
      <c r="V212" s="61"/>
      <c r="W212" s="61"/>
      <c r="X212" s="61"/>
    </row>
    <row r="213" spans="21:24" ht="12.75">
      <c r="U213" s="61"/>
      <c r="V213" s="61"/>
      <c r="W213" s="61"/>
      <c r="X213" s="61"/>
    </row>
    <row r="214" spans="21:24" ht="12.75">
      <c r="U214" s="61"/>
      <c r="V214" s="61"/>
      <c r="W214" s="61"/>
      <c r="X214" s="61"/>
    </row>
    <row r="215" spans="21:24" ht="12.75">
      <c r="U215" s="61"/>
      <c r="V215" s="61"/>
      <c r="W215" s="61"/>
      <c r="X215" s="61"/>
    </row>
    <row r="216" spans="21:24" ht="12.75">
      <c r="U216" s="61"/>
      <c r="V216" s="61"/>
      <c r="W216" s="61"/>
      <c r="X216" s="61"/>
    </row>
    <row r="217" spans="21:24" ht="12.75">
      <c r="U217" s="61"/>
      <c r="V217" s="61"/>
      <c r="W217" s="61"/>
      <c r="X217" s="61"/>
    </row>
    <row r="218" spans="21:24" ht="12.75">
      <c r="U218" s="61"/>
      <c r="V218" s="61"/>
      <c r="W218" s="61"/>
      <c r="X218" s="61"/>
    </row>
    <row r="219" spans="21:24" ht="12.75">
      <c r="U219" s="61"/>
      <c r="V219" s="61"/>
      <c r="W219" s="61"/>
      <c r="X219" s="61"/>
    </row>
    <row r="220" spans="21:24" ht="12.75">
      <c r="U220" s="61"/>
      <c r="V220" s="61"/>
      <c r="W220" s="61"/>
      <c r="X220" s="61"/>
    </row>
    <row r="221" spans="21:24" ht="12.75">
      <c r="U221" s="61"/>
      <c r="V221" s="61"/>
      <c r="W221" s="61"/>
      <c r="X221" s="61"/>
    </row>
    <row r="222" spans="21:24" ht="12.75">
      <c r="U222" s="61"/>
      <c r="V222" s="61"/>
      <c r="W222" s="61"/>
      <c r="X222" s="61"/>
    </row>
    <row r="223" spans="21:24" ht="12.75">
      <c r="U223" s="61"/>
      <c r="V223" s="61"/>
      <c r="W223" s="61"/>
      <c r="X223" s="61"/>
    </row>
    <row r="224" spans="21:24" ht="12.75">
      <c r="U224" s="61"/>
      <c r="V224" s="61"/>
      <c r="W224" s="61"/>
      <c r="X224" s="61"/>
    </row>
    <row r="225" spans="21:24" ht="12.75">
      <c r="U225" s="61"/>
      <c r="V225" s="61"/>
      <c r="W225" s="61"/>
      <c r="X225" s="61"/>
    </row>
    <row r="226" spans="21:24" ht="12.75">
      <c r="U226" s="61"/>
      <c r="V226" s="61"/>
      <c r="W226" s="61"/>
      <c r="X226" s="61"/>
    </row>
    <row r="227" spans="21:24" ht="12.75">
      <c r="U227" s="61"/>
      <c r="V227" s="61"/>
      <c r="W227" s="61"/>
      <c r="X227" s="61"/>
    </row>
    <row r="228" spans="21:24" ht="12.75">
      <c r="U228" s="61"/>
      <c r="V228" s="61"/>
      <c r="W228" s="61"/>
      <c r="X228" s="61"/>
    </row>
    <row r="229" spans="21:24" ht="12.75">
      <c r="U229" s="61"/>
      <c r="V229" s="61"/>
      <c r="W229" s="61"/>
      <c r="X229" s="61"/>
    </row>
    <row r="230" spans="21:24" ht="12.75">
      <c r="U230" s="61"/>
      <c r="V230" s="61"/>
      <c r="W230" s="61"/>
      <c r="X230" s="61"/>
    </row>
    <row r="231" spans="21:24" ht="12.75">
      <c r="U231" s="61"/>
      <c r="V231" s="61"/>
      <c r="W231" s="61"/>
      <c r="X231" s="61"/>
    </row>
    <row r="232" spans="21:24" ht="12.75">
      <c r="U232" s="61"/>
      <c r="V232" s="61"/>
      <c r="W232" s="61"/>
      <c r="X232" s="61"/>
    </row>
    <row r="233" spans="21:24" ht="12.75">
      <c r="U233" s="61"/>
      <c r="V233" s="61"/>
      <c r="W233" s="61"/>
      <c r="X233" s="61"/>
    </row>
    <row r="234" spans="21:24" ht="12.75">
      <c r="U234" s="61"/>
      <c r="V234" s="61"/>
      <c r="W234" s="61"/>
      <c r="X234" s="61"/>
    </row>
    <row r="235" spans="21:24" ht="12.75">
      <c r="U235" s="61"/>
      <c r="V235" s="61"/>
      <c r="W235" s="61"/>
      <c r="X235" s="61"/>
    </row>
    <row r="236" spans="21:24" ht="12.75">
      <c r="U236" s="61"/>
      <c r="V236" s="61"/>
      <c r="W236" s="61"/>
      <c r="X236" s="61"/>
    </row>
    <row r="237" spans="21:24" ht="12.75">
      <c r="U237" s="61"/>
      <c r="V237" s="61"/>
      <c r="W237" s="61"/>
      <c r="X237" s="61"/>
    </row>
    <row r="238" spans="21:24" ht="12.75">
      <c r="U238" s="61"/>
      <c r="V238" s="61"/>
      <c r="W238" s="61"/>
      <c r="X238" s="61"/>
    </row>
    <row r="239" spans="21:24" ht="12.75">
      <c r="U239" s="61"/>
      <c r="V239" s="61"/>
      <c r="W239" s="61"/>
      <c r="X239" s="61"/>
    </row>
    <row r="240" spans="21:24" ht="12.75">
      <c r="U240" s="61"/>
      <c r="V240" s="61"/>
      <c r="W240" s="61"/>
      <c r="X240" s="61"/>
    </row>
    <row r="241" spans="21:24" ht="12.75">
      <c r="U241" s="61"/>
      <c r="V241" s="61"/>
      <c r="W241" s="61"/>
      <c r="X241" s="61"/>
    </row>
    <row r="242" spans="21:24" ht="12.75">
      <c r="U242" s="61"/>
      <c r="V242" s="61"/>
      <c r="W242" s="61"/>
      <c r="X242" s="61"/>
    </row>
    <row r="243" spans="21:24" ht="12.75">
      <c r="U243" s="61"/>
      <c r="V243" s="61"/>
      <c r="W243" s="61"/>
      <c r="X243" s="61"/>
    </row>
    <row r="244" spans="21:24" ht="12.75">
      <c r="U244" s="61"/>
      <c r="V244" s="61"/>
      <c r="W244" s="61"/>
      <c r="X244" s="61"/>
    </row>
    <row r="245" spans="21:24" ht="12.75">
      <c r="U245" s="61"/>
      <c r="V245" s="61"/>
      <c r="W245" s="61"/>
      <c r="X245" s="61"/>
    </row>
    <row r="246" spans="21:24" ht="12.75">
      <c r="U246" s="61"/>
      <c r="V246" s="61"/>
      <c r="W246" s="61"/>
      <c r="X246" s="61"/>
    </row>
    <row r="247" spans="21:24" ht="12.75">
      <c r="U247" s="61"/>
      <c r="V247" s="61"/>
      <c r="W247" s="61"/>
      <c r="X247" s="61"/>
    </row>
    <row r="248" spans="21:24" ht="12.75">
      <c r="U248" s="61"/>
      <c r="V248" s="61"/>
      <c r="W248" s="61"/>
      <c r="X248" s="61"/>
    </row>
    <row r="249" spans="21:24" ht="12.75">
      <c r="U249" s="61"/>
      <c r="V249" s="61"/>
      <c r="W249" s="61"/>
      <c r="X249" s="61"/>
    </row>
    <row r="250" spans="21:24" ht="12.75">
      <c r="U250" s="61"/>
      <c r="V250" s="61"/>
      <c r="W250" s="61"/>
      <c r="X250" s="61"/>
    </row>
    <row r="251" spans="21:24" ht="12.75">
      <c r="U251" s="61"/>
      <c r="V251" s="61"/>
      <c r="W251" s="61"/>
      <c r="X251" s="61"/>
    </row>
    <row r="252" spans="21:24" ht="12.75">
      <c r="U252" s="61"/>
      <c r="V252" s="61"/>
      <c r="W252" s="61"/>
      <c r="X252" s="61"/>
    </row>
    <row r="253" spans="21:24" ht="12.75">
      <c r="U253" s="61"/>
      <c r="V253" s="61"/>
      <c r="W253" s="61"/>
      <c r="X253" s="61"/>
    </row>
    <row r="254" spans="21:24" ht="12.75">
      <c r="U254" s="61"/>
      <c r="V254" s="61"/>
      <c r="W254" s="61"/>
      <c r="X254" s="61"/>
    </row>
    <row r="255" spans="21:24" ht="12.75">
      <c r="U255" s="61"/>
      <c r="V255" s="61"/>
      <c r="W255" s="61"/>
      <c r="X255" s="61"/>
    </row>
    <row r="256" spans="21:24" ht="12.75">
      <c r="U256" s="61"/>
      <c r="V256" s="61"/>
      <c r="W256" s="61"/>
      <c r="X256" s="61"/>
    </row>
    <row r="257" spans="21:24" ht="12.75">
      <c r="U257" s="61"/>
      <c r="V257" s="61"/>
      <c r="W257" s="61"/>
      <c r="X257" s="61"/>
    </row>
    <row r="258" spans="21:24" ht="12.75">
      <c r="U258" s="61"/>
      <c r="V258" s="61"/>
      <c r="W258" s="61"/>
      <c r="X258" s="61"/>
    </row>
    <row r="259" spans="21:24" ht="12.75">
      <c r="U259" s="61"/>
      <c r="V259" s="61"/>
      <c r="W259" s="61"/>
      <c r="X259" s="61"/>
    </row>
    <row r="260" spans="21:24" ht="12.75">
      <c r="U260" s="61"/>
      <c r="V260" s="61"/>
      <c r="W260" s="61"/>
      <c r="X260" s="61"/>
    </row>
    <row r="261" spans="21:24" ht="12.75">
      <c r="U261" s="61"/>
      <c r="V261" s="61"/>
      <c r="W261" s="61"/>
      <c r="X261" s="61"/>
    </row>
    <row r="262" spans="21:24" ht="12.75">
      <c r="U262" s="61"/>
      <c r="V262" s="61"/>
      <c r="W262" s="61"/>
      <c r="X262" s="61"/>
    </row>
    <row r="263" spans="21:24" ht="12.75">
      <c r="U263" s="61"/>
      <c r="V263" s="61"/>
      <c r="W263" s="61"/>
      <c r="X263" s="61"/>
    </row>
    <row r="264" spans="21:24" ht="12.75">
      <c r="U264" s="61"/>
      <c r="V264" s="61"/>
      <c r="W264" s="61"/>
      <c r="X264" s="61"/>
    </row>
    <row r="265" spans="21:24" ht="12.75">
      <c r="U265" s="61"/>
      <c r="V265" s="61"/>
      <c r="W265" s="61"/>
      <c r="X265" s="61"/>
    </row>
    <row r="266" spans="21:24" ht="12.75">
      <c r="U266" s="61"/>
      <c r="V266" s="61"/>
      <c r="W266" s="61"/>
      <c r="X266" s="61"/>
    </row>
    <row r="267" spans="21:24" ht="12.75">
      <c r="U267" s="61"/>
      <c r="V267" s="61"/>
      <c r="W267" s="61"/>
      <c r="X267" s="61"/>
    </row>
    <row r="268" spans="21:24" ht="12.75">
      <c r="U268" s="61"/>
      <c r="V268" s="61"/>
      <c r="W268" s="61"/>
      <c r="X268" s="61"/>
    </row>
    <row r="269" spans="21:24" ht="12.75">
      <c r="U269" s="61"/>
      <c r="V269" s="61"/>
      <c r="W269" s="61"/>
      <c r="X269" s="61"/>
    </row>
    <row r="270" spans="21:24" ht="12.75">
      <c r="U270" s="61"/>
      <c r="V270" s="61"/>
      <c r="W270" s="61"/>
      <c r="X270" s="61"/>
    </row>
    <row r="271" spans="21:24" ht="12.75">
      <c r="U271" s="61"/>
      <c r="V271" s="61"/>
      <c r="W271" s="61"/>
      <c r="X271" s="61"/>
    </row>
    <row r="272" spans="21:24" ht="12.75">
      <c r="U272" s="61"/>
      <c r="V272" s="61"/>
      <c r="W272" s="61"/>
      <c r="X272" s="61"/>
    </row>
    <row r="273" spans="21:24" ht="12.75">
      <c r="U273" s="61"/>
      <c r="V273" s="61"/>
      <c r="W273" s="61"/>
      <c r="X273" s="61"/>
    </row>
    <row r="274" spans="21:24" ht="12.75">
      <c r="U274" s="61"/>
      <c r="V274" s="61"/>
      <c r="W274" s="61"/>
      <c r="X274" s="61"/>
    </row>
    <row r="275" spans="21:24" ht="12.75">
      <c r="U275" s="61"/>
      <c r="V275" s="61"/>
      <c r="W275" s="61"/>
      <c r="X275" s="61"/>
    </row>
    <row r="276" spans="21:24" ht="12.75">
      <c r="U276" s="61"/>
      <c r="V276" s="61"/>
      <c r="W276" s="61"/>
      <c r="X276" s="61"/>
    </row>
    <row r="277" spans="21:24" ht="12.75">
      <c r="U277" s="61"/>
      <c r="V277" s="61"/>
      <c r="W277" s="61"/>
      <c r="X277" s="61"/>
    </row>
    <row r="278" spans="21:24" ht="12.75">
      <c r="U278" s="61"/>
      <c r="V278" s="61"/>
      <c r="W278" s="61"/>
      <c r="X278" s="61"/>
    </row>
    <row r="279" spans="21:24" ht="12.75">
      <c r="U279" s="61"/>
      <c r="V279" s="61"/>
      <c r="W279" s="61"/>
      <c r="X279" s="61"/>
    </row>
    <row r="280" spans="21:24" ht="12.75">
      <c r="U280" s="61"/>
      <c r="V280" s="61"/>
      <c r="W280" s="61"/>
      <c r="X280" s="61"/>
    </row>
    <row r="281" spans="21:24" ht="12.75">
      <c r="U281" s="61"/>
      <c r="V281" s="61"/>
      <c r="W281" s="61"/>
      <c r="X281" s="61"/>
    </row>
    <row r="282" spans="21:24" ht="12.75">
      <c r="U282" s="61"/>
      <c r="V282" s="61"/>
      <c r="W282" s="61"/>
      <c r="X282" s="61"/>
    </row>
    <row r="283" spans="21:24" ht="12.75">
      <c r="U283" s="61"/>
      <c r="V283" s="61"/>
      <c r="W283" s="61"/>
      <c r="X283" s="61"/>
    </row>
    <row r="284" spans="21:24" ht="12.75">
      <c r="U284" s="61"/>
      <c r="V284" s="61"/>
      <c r="W284" s="61"/>
      <c r="X284" s="61"/>
    </row>
    <row r="285" spans="21:24" ht="12.75">
      <c r="U285" s="61"/>
      <c r="V285" s="61"/>
      <c r="W285" s="61"/>
      <c r="X285" s="61"/>
    </row>
    <row r="286" spans="21:24" ht="12.75">
      <c r="U286" s="61"/>
      <c r="V286" s="61"/>
      <c r="W286" s="61"/>
      <c r="X286" s="61"/>
    </row>
    <row r="287" spans="21:24" ht="12.75">
      <c r="U287" s="61"/>
      <c r="V287" s="61"/>
      <c r="W287" s="61"/>
      <c r="X287" s="61"/>
    </row>
    <row r="288" spans="21:24" ht="12.75">
      <c r="U288" s="61"/>
      <c r="V288" s="61"/>
      <c r="W288" s="61"/>
      <c r="X288" s="61"/>
    </row>
    <row r="289" spans="21:24" ht="12.75">
      <c r="U289" s="61"/>
      <c r="V289" s="61"/>
      <c r="W289" s="61"/>
      <c r="X289" s="61"/>
    </row>
    <row r="290" spans="21:24" ht="12.75">
      <c r="U290" s="61"/>
      <c r="V290" s="61"/>
      <c r="W290" s="61"/>
      <c r="X290" s="61"/>
    </row>
    <row r="291" spans="21:24" ht="12.75">
      <c r="U291" s="61"/>
      <c r="V291" s="61"/>
      <c r="W291" s="61"/>
      <c r="X291" s="61"/>
    </row>
    <row r="292" spans="21:24" ht="12.75">
      <c r="U292" s="61"/>
      <c r="V292" s="61"/>
      <c r="W292" s="61"/>
      <c r="X292" s="61"/>
    </row>
    <row r="293" spans="21:24" ht="12.75">
      <c r="U293" s="61"/>
      <c r="V293" s="61"/>
      <c r="W293" s="61"/>
      <c r="X293" s="61"/>
    </row>
    <row r="294" spans="21:24" ht="12.75">
      <c r="U294" s="61"/>
      <c r="V294" s="61"/>
      <c r="W294" s="61"/>
      <c r="X294" s="61"/>
    </row>
    <row r="295" spans="21:24" ht="12.75">
      <c r="U295" s="61"/>
      <c r="V295" s="61"/>
      <c r="W295" s="61"/>
      <c r="X295" s="61"/>
    </row>
    <row r="296" spans="21:24" ht="12.75">
      <c r="U296" s="61"/>
      <c r="V296" s="61"/>
      <c r="W296" s="61"/>
      <c r="X296" s="61"/>
    </row>
    <row r="297" spans="21:24" ht="12.75">
      <c r="U297" s="61"/>
      <c r="V297" s="61"/>
      <c r="W297" s="61"/>
      <c r="X297" s="61"/>
    </row>
    <row r="298" spans="21:24" ht="12.75">
      <c r="U298" s="61"/>
      <c r="V298" s="61"/>
      <c r="W298" s="61"/>
      <c r="X298" s="61"/>
    </row>
    <row r="299" spans="21:24" ht="12.75">
      <c r="U299" s="61"/>
      <c r="V299" s="61"/>
      <c r="W299" s="61"/>
      <c r="X299" s="61"/>
    </row>
    <row r="300" spans="21:24" ht="12.75">
      <c r="U300" s="61"/>
      <c r="V300" s="61"/>
      <c r="W300" s="61"/>
      <c r="X300" s="61"/>
    </row>
    <row r="301" spans="21:24" ht="12.75">
      <c r="U301" s="61"/>
      <c r="V301" s="61"/>
      <c r="W301" s="61"/>
      <c r="X301" s="61"/>
    </row>
    <row r="302" spans="21:24" ht="12.75">
      <c r="U302" s="61"/>
      <c r="V302" s="61"/>
      <c r="W302" s="61"/>
      <c r="X302" s="61"/>
    </row>
    <row r="303" spans="21:24" ht="12.75">
      <c r="U303" s="61"/>
      <c r="V303" s="61"/>
      <c r="W303" s="61"/>
      <c r="X303" s="61"/>
    </row>
    <row r="304" spans="21:24" ht="12.75">
      <c r="U304" s="61"/>
      <c r="V304" s="61"/>
      <c r="W304" s="61"/>
      <c r="X304" s="61"/>
    </row>
    <row r="305" spans="21:24" ht="12.75">
      <c r="U305" s="61"/>
      <c r="V305" s="61"/>
      <c r="W305" s="61"/>
      <c r="X305" s="61"/>
    </row>
    <row r="306" spans="21:24" ht="12.75">
      <c r="U306" s="61"/>
      <c r="V306" s="61"/>
      <c r="W306" s="61"/>
      <c r="X306" s="61"/>
    </row>
    <row r="307" spans="21:24" ht="12.75">
      <c r="U307" s="61"/>
      <c r="V307" s="61"/>
      <c r="W307" s="61"/>
      <c r="X307" s="61"/>
    </row>
    <row r="308" spans="21:24" ht="12.75">
      <c r="U308" s="61"/>
      <c r="V308" s="61"/>
      <c r="W308" s="61"/>
      <c r="X308" s="61"/>
    </row>
    <row r="309" spans="21:24" ht="12.75">
      <c r="U309" s="61"/>
      <c r="V309" s="61"/>
      <c r="W309" s="61"/>
      <c r="X309" s="61"/>
    </row>
    <row r="310" spans="21:24" ht="12.75">
      <c r="U310" s="61"/>
      <c r="V310" s="61"/>
      <c r="W310" s="61"/>
      <c r="X310" s="61"/>
    </row>
    <row r="311" spans="21:24" ht="12.75">
      <c r="U311" s="61"/>
      <c r="V311" s="61"/>
      <c r="W311" s="61"/>
      <c r="X311" s="61"/>
    </row>
    <row r="312" spans="21:24" ht="12.75">
      <c r="U312" s="61"/>
      <c r="V312" s="61"/>
      <c r="W312" s="61"/>
      <c r="X312" s="61"/>
    </row>
    <row r="313" spans="21:24" ht="12.75">
      <c r="U313" s="61"/>
      <c r="V313" s="61"/>
      <c r="W313" s="61"/>
      <c r="X313" s="61"/>
    </row>
    <row r="314" spans="21:24" ht="12.75">
      <c r="U314" s="61"/>
      <c r="V314" s="61"/>
      <c r="W314" s="61"/>
      <c r="X314" s="61"/>
    </row>
    <row r="315" spans="21:24" ht="12.75">
      <c r="U315" s="61"/>
      <c r="V315" s="61"/>
      <c r="W315" s="61"/>
      <c r="X315" s="61"/>
    </row>
    <row r="316" spans="21:24" ht="12.75">
      <c r="U316" s="61"/>
      <c r="V316" s="61"/>
      <c r="W316" s="61"/>
      <c r="X316" s="61"/>
    </row>
    <row r="317" spans="21:24" ht="12.75">
      <c r="U317" s="61"/>
      <c r="V317" s="61"/>
      <c r="W317" s="61"/>
      <c r="X317" s="61"/>
    </row>
    <row r="318" spans="21:24" ht="12.75">
      <c r="U318" s="61"/>
      <c r="V318" s="61"/>
      <c r="W318" s="61"/>
      <c r="X318" s="61"/>
    </row>
    <row r="319" spans="21:24" ht="12.75">
      <c r="U319" s="61"/>
      <c r="V319" s="61"/>
      <c r="W319" s="61"/>
      <c r="X319" s="61"/>
    </row>
    <row r="320" spans="21:24" ht="12.75">
      <c r="U320" s="61"/>
      <c r="V320" s="61"/>
      <c r="W320" s="61"/>
      <c r="X320" s="61"/>
    </row>
    <row r="321" spans="21:24" ht="12.75">
      <c r="U321" s="61"/>
      <c r="V321" s="61"/>
      <c r="W321" s="61"/>
      <c r="X321" s="61"/>
    </row>
    <row r="322" spans="21:24" ht="12.75">
      <c r="U322" s="61"/>
      <c r="V322" s="61"/>
      <c r="W322" s="61"/>
      <c r="X322" s="61"/>
    </row>
    <row r="323" spans="21:24" ht="12.75">
      <c r="U323" s="61"/>
      <c r="V323" s="61"/>
      <c r="W323" s="61"/>
      <c r="X323" s="61"/>
    </row>
    <row r="324" spans="21:24" ht="12.75">
      <c r="U324" s="61"/>
      <c r="V324" s="61"/>
      <c r="W324" s="61"/>
      <c r="X324" s="61"/>
    </row>
    <row r="325" spans="21:24" ht="12.75">
      <c r="U325" s="61"/>
      <c r="V325" s="61"/>
      <c r="W325" s="61"/>
      <c r="X325" s="61"/>
    </row>
    <row r="326" spans="21:24" ht="12.75">
      <c r="U326" s="61"/>
      <c r="V326" s="61"/>
      <c r="W326" s="61"/>
      <c r="X326" s="61"/>
    </row>
    <row r="327" spans="21:24" ht="12.75">
      <c r="U327" s="61"/>
      <c r="V327" s="61"/>
      <c r="W327" s="61"/>
      <c r="X327" s="61"/>
    </row>
    <row r="328" spans="21:24" ht="12.75">
      <c r="U328" s="61"/>
      <c r="V328" s="61"/>
      <c r="W328" s="61"/>
      <c r="X328" s="61"/>
    </row>
    <row r="329" spans="21:24" ht="12.75">
      <c r="U329" s="61"/>
      <c r="V329" s="61"/>
      <c r="W329" s="61"/>
      <c r="X329" s="61"/>
    </row>
    <row r="330" spans="21:24" ht="12.75">
      <c r="U330" s="61"/>
      <c r="V330" s="61"/>
      <c r="W330" s="61"/>
      <c r="X330" s="61"/>
    </row>
    <row r="331" spans="21:24" ht="12.75">
      <c r="U331" s="61"/>
      <c r="V331" s="61"/>
      <c r="W331" s="61"/>
      <c r="X331" s="61"/>
    </row>
    <row r="332" spans="21:24" ht="12.75">
      <c r="U332" s="61"/>
      <c r="V332" s="61"/>
      <c r="W332" s="61"/>
      <c r="X332" s="61"/>
    </row>
    <row r="333" spans="21:24" ht="12.75">
      <c r="U333" s="61"/>
      <c r="V333" s="61"/>
      <c r="W333" s="61"/>
      <c r="X333" s="61"/>
    </row>
    <row r="334" spans="21:24" ht="12.75">
      <c r="U334" s="61"/>
      <c r="V334" s="61"/>
      <c r="W334" s="61"/>
      <c r="X334" s="61"/>
    </row>
    <row r="335" spans="21:24" ht="12.75">
      <c r="U335" s="61"/>
      <c r="V335" s="61"/>
      <c r="W335" s="61"/>
      <c r="X335" s="61"/>
    </row>
    <row r="336" spans="21:24" ht="12.75">
      <c r="U336" s="61"/>
      <c r="V336" s="61"/>
      <c r="W336" s="61"/>
      <c r="X336" s="61"/>
    </row>
    <row r="337" spans="21:24" ht="12.75">
      <c r="U337" s="61"/>
      <c r="V337" s="61"/>
      <c r="W337" s="61"/>
      <c r="X337" s="61"/>
    </row>
    <row r="338" spans="21:24" ht="12.75">
      <c r="U338" s="61"/>
      <c r="V338" s="61"/>
      <c r="W338" s="61"/>
      <c r="X338" s="61"/>
    </row>
    <row r="339" spans="21:24" ht="12.75">
      <c r="U339" s="61"/>
      <c r="V339" s="61"/>
      <c r="W339" s="61"/>
      <c r="X339" s="61"/>
    </row>
    <row r="340" spans="21:24" ht="12.75">
      <c r="U340" s="61"/>
      <c r="V340" s="61"/>
      <c r="W340" s="61"/>
      <c r="X340" s="61"/>
    </row>
    <row r="341" spans="21:24" ht="12.75">
      <c r="U341" s="61"/>
      <c r="V341" s="61"/>
      <c r="W341" s="61"/>
      <c r="X341" s="61"/>
    </row>
    <row r="342" spans="21:24" ht="12.75">
      <c r="U342" s="61"/>
      <c r="V342" s="61"/>
      <c r="W342" s="61"/>
      <c r="X342" s="61"/>
    </row>
    <row r="343" spans="21:24" ht="12.75">
      <c r="U343" s="61"/>
      <c r="V343" s="61"/>
      <c r="W343" s="61"/>
      <c r="X343" s="61"/>
    </row>
    <row r="344" spans="21:24" ht="12.75">
      <c r="U344" s="61"/>
      <c r="V344" s="61"/>
      <c r="W344" s="61"/>
      <c r="X344" s="61"/>
    </row>
    <row r="345" spans="21:24" ht="12.75">
      <c r="U345" s="61"/>
      <c r="V345" s="61"/>
      <c r="W345" s="61"/>
      <c r="X345" s="61"/>
    </row>
    <row r="346" spans="21:24" ht="12.75">
      <c r="U346" s="61"/>
      <c r="V346" s="61"/>
      <c r="W346" s="61"/>
      <c r="X346" s="61"/>
    </row>
    <row r="347" spans="21:24" ht="12.75">
      <c r="U347" s="61"/>
      <c r="V347" s="61"/>
      <c r="W347" s="61"/>
      <c r="X347" s="61"/>
    </row>
    <row r="348" spans="21:24" ht="12.75">
      <c r="U348" s="61"/>
      <c r="V348" s="61"/>
      <c r="W348" s="61"/>
      <c r="X348" s="61"/>
    </row>
    <row r="349" spans="21:24" ht="12.75">
      <c r="U349" s="61"/>
      <c r="V349" s="61"/>
      <c r="W349" s="61"/>
      <c r="X349" s="61"/>
    </row>
    <row r="350" spans="21:24" ht="12.75">
      <c r="U350" s="61"/>
      <c r="V350" s="61"/>
      <c r="W350" s="61"/>
      <c r="X350" s="61"/>
    </row>
    <row r="351" spans="21:24" ht="12.75">
      <c r="U351" s="61"/>
      <c r="V351" s="61"/>
      <c r="W351" s="61"/>
      <c r="X351" s="61"/>
    </row>
    <row r="352" spans="21:24" ht="12.75">
      <c r="U352" s="61"/>
      <c r="V352" s="61"/>
      <c r="W352" s="61"/>
      <c r="X352" s="61"/>
    </row>
    <row r="353" spans="21:24" ht="12.75">
      <c r="U353" s="61"/>
      <c r="V353" s="61"/>
      <c r="W353" s="61"/>
      <c r="X353" s="61"/>
    </row>
    <row r="354" spans="21:24" ht="12.75">
      <c r="U354" s="61"/>
      <c r="V354" s="61"/>
      <c r="W354" s="61"/>
      <c r="X354" s="61"/>
    </row>
    <row r="355" spans="21:24" ht="12.75">
      <c r="U355" s="61"/>
      <c r="V355" s="61"/>
      <c r="W355" s="61"/>
      <c r="X355" s="61"/>
    </row>
    <row r="356" spans="21:24" ht="12.75">
      <c r="U356" s="61"/>
      <c r="V356" s="61"/>
      <c r="W356" s="61"/>
      <c r="X356" s="61"/>
    </row>
    <row r="357" spans="21:24" ht="12.75">
      <c r="U357" s="61"/>
      <c r="V357" s="61"/>
      <c r="W357" s="61"/>
      <c r="X357" s="61"/>
    </row>
    <row r="358" spans="21:24" ht="12.75">
      <c r="U358" s="61"/>
      <c r="V358" s="61"/>
      <c r="W358" s="61"/>
      <c r="X358" s="61"/>
    </row>
    <row r="359" spans="21:24" ht="12.75">
      <c r="U359" s="61"/>
      <c r="V359" s="61"/>
      <c r="W359" s="61"/>
      <c r="X359" s="61"/>
    </row>
    <row r="360" spans="21:24" ht="12.75">
      <c r="U360" s="61"/>
      <c r="V360" s="61"/>
      <c r="W360" s="61"/>
      <c r="X360" s="61"/>
    </row>
    <row r="361" spans="21:24" ht="12.75">
      <c r="U361" s="61"/>
      <c r="V361" s="61"/>
      <c r="W361" s="61"/>
      <c r="X361" s="61"/>
    </row>
    <row r="362" spans="21:24" ht="12.75">
      <c r="U362" s="61"/>
      <c r="V362" s="61"/>
      <c r="W362" s="61"/>
      <c r="X362" s="61"/>
    </row>
    <row r="363" spans="21:24" ht="12.75">
      <c r="U363" s="61"/>
      <c r="V363" s="61"/>
      <c r="W363" s="61"/>
      <c r="X363" s="61"/>
    </row>
    <row r="364" spans="21:24" ht="12.75">
      <c r="U364" s="61"/>
      <c r="V364" s="61"/>
      <c r="W364" s="61"/>
      <c r="X364" s="61"/>
    </row>
    <row r="365" spans="21:24" ht="12.75">
      <c r="U365" s="61"/>
      <c r="V365" s="61"/>
      <c r="W365" s="61"/>
      <c r="X365" s="61"/>
    </row>
    <row r="366" spans="21:24" ht="12.75">
      <c r="U366" s="61"/>
      <c r="V366" s="61"/>
      <c r="W366" s="61"/>
      <c r="X366" s="61"/>
    </row>
    <row r="367" spans="21:24" ht="12.75">
      <c r="U367" s="61"/>
      <c r="V367" s="61"/>
      <c r="W367" s="61"/>
      <c r="X367" s="61"/>
    </row>
    <row r="368" spans="21:24" ht="12.75">
      <c r="U368" s="61"/>
      <c r="V368" s="61"/>
      <c r="W368" s="61"/>
      <c r="X368" s="61"/>
    </row>
    <row r="369" spans="21:24" ht="12.75">
      <c r="U369" s="61"/>
      <c r="V369" s="61"/>
      <c r="W369" s="61"/>
      <c r="X369" s="61"/>
    </row>
    <row r="370" spans="21:24" ht="12.75">
      <c r="U370" s="61"/>
      <c r="V370" s="61"/>
      <c r="W370" s="61"/>
      <c r="X370" s="61"/>
    </row>
    <row r="371" spans="21:24" ht="12.75">
      <c r="U371" s="61"/>
      <c r="V371" s="61"/>
      <c r="W371" s="61"/>
      <c r="X371" s="61"/>
    </row>
    <row r="372" spans="21:24" ht="12.75">
      <c r="U372" s="61"/>
      <c r="V372" s="61"/>
      <c r="W372" s="61"/>
      <c r="X372" s="61"/>
    </row>
    <row r="373" spans="21:24" ht="12.75">
      <c r="U373" s="61"/>
      <c r="V373" s="61"/>
      <c r="W373" s="61"/>
      <c r="X373" s="61"/>
    </row>
    <row r="374" spans="21:24" ht="12.75">
      <c r="U374" s="61"/>
      <c r="V374" s="61"/>
      <c r="W374" s="61"/>
      <c r="X374" s="61"/>
    </row>
    <row r="375" spans="21:24" ht="12.75">
      <c r="U375" s="61"/>
      <c r="V375" s="61"/>
      <c r="W375" s="61"/>
      <c r="X375" s="61"/>
    </row>
    <row r="376" spans="21:24" ht="12.75">
      <c r="U376" s="61"/>
      <c r="V376" s="61"/>
      <c r="W376" s="61"/>
      <c r="X376" s="61"/>
    </row>
    <row r="377" spans="21:24" ht="12.75">
      <c r="U377" s="61"/>
      <c r="V377" s="61"/>
      <c r="W377" s="61"/>
      <c r="X377" s="61"/>
    </row>
    <row r="378" spans="21:24" ht="12.75">
      <c r="U378" s="61"/>
      <c r="V378" s="61"/>
      <c r="W378" s="61"/>
      <c r="X378" s="61"/>
    </row>
    <row r="379" spans="21:24" ht="12.75">
      <c r="U379" s="61"/>
      <c r="V379" s="61"/>
      <c r="W379" s="61"/>
      <c r="X379" s="61"/>
    </row>
    <row r="380" spans="21:24" ht="12.75">
      <c r="U380" s="61"/>
      <c r="V380" s="61"/>
      <c r="W380" s="61"/>
      <c r="X380" s="61"/>
    </row>
    <row r="381" spans="21:24" ht="12.75">
      <c r="U381" s="61"/>
      <c r="V381" s="61"/>
      <c r="W381" s="61"/>
      <c r="X381" s="61"/>
    </row>
    <row r="382" spans="21:24" ht="12.75">
      <c r="U382" s="61"/>
      <c r="V382" s="61"/>
      <c r="W382" s="61"/>
      <c r="X382" s="61"/>
    </row>
    <row r="383" spans="21:24" ht="12.75">
      <c r="U383" s="61"/>
      <c r="V383" s="61"/>
      <c r="W383" s="61"/>
      <c r="X383" s="61"/>
    </row>
    <row r="384" spans="21:24" ht="12.75">
      <c r="U384" s="61"/>
      <c r="V384" s="61"/>
      <c r="W384" s="61"/>
      <c r="X384" s="61"/>
    </row>
    <row r="385" spans="21:24" ht="12.75">
      <c r="U385" s="61"/>
      <c r="V385" s="61"/>
      <c r="W385" s="61"/>
      <c r="X385" s="61"/>
    </row>
    <row r="386" spans="21:24" ht="12.75">
      <c r="U386" s="61"/>
      <c r="V386" s="61"/>
      <c r="W386" s="61"/>
      <c r="X386" s="61"/>
    </row>
    <row r="387" spans="21:24" ht="12.75">
      <c r="U387" s="61"/>
      <c r="V387" s="61"/>
      <c r="W387" s="61"/>
      <c r="X387" s="61"/>
    </row>
    <row r="388" spans="21:24" ht="12.75">
      <c r="U388" s="61"/>
      <c r="V388" s="61"/>
      <c r="W388" s="61"/>
      <c r="X388" s="61"/>
    </row>
    <row r="389" spans="21:24" ht="12.75">
      <c r="U389" s="61"/>
      <c r="V389" s="61"/>
      <c r="W389" s="61"/>
      <c r="X389" s="61"/>
    </row>
    <row r="390" spans="21:24" ht="12.75">
      <c r="U390" s="61"/>
      <c r="V390" s="61"/>
      <c r="W390" s="61"/>
      <c r="X390" s="61"/>
    </row>
    <row r="391" spans="21:24" ht="12.75">
      <c r="U391" s="61"/>
      <c r="V391" s="61"/>
      <c r="W391" s="61"/>
      <c r="X391" s="61"/>
    </row>
    <row r="392" spans="21:24" ht="12.75">
      <c r="U392" s="61"/>
      <c r="V392" s="61"/>
      <c r="W392" s="61"/>
      <c r="X392" s="61"/>
    </row>
    <row r="393" spans="21:24" ht="12.75">
      <c r="U393" s="61"/>
      <c r="V393" s="61"/>
      <c r="W393" s="61"/>
      <c r="X393" s="61"/>
    </row>
    <row r="394" spans="21:24" ht="12.75">
      <c r="U394" s="61"/>
      <c r="V394" s="61"/>
      <c r="W394" s="61"/>
      <c r="X394" s="61"/>
    </row>
    <row r="395" spans="21:24" ht="12.75">
      <c r="U395" s="61"/>
      <c r="V395" s="61"/>
      <c r="W395" s="61"/>
      <c r="X395" s="61"/>
    </row>
    <row r="396" spans="21:24" ht="12.75">
      <c r="U396" s="61"/>
      <c r="V396" s="61"/>
      <c r="W396" s="61"/>
      <c r="X396" s="61"/>
    </row>
    <row r="397" spans="21:24" ht="12.75">
      <c r="U397" s="61"/>
      <c r="V397" s="61"/>
      <c r="W397" s="61"/>
      <c r="X397" s="61"/>
    </row>
    <row r="398" spans="21:24" ht="12.75">
      <c r="U398" s="61"/>
      <c r="V398" s="61"/>
      <c r="W398" s="61"/>
      <c r="X398" s="61"/>
    </row>
    <row r="399" spans="21:24" ht="12.75">
      <c r="U399" s="61"/>
      <c r="V399" s="61"/>
      <c r="W399" s="61"/>
      <c r="X399" s="61"/>
    </row>
    <row r="400" spans="21:24" ht="12.75">
      <c r="U400" s="61"/>
      <c r="V400" s="61"/>
      <c r="W400" s="61"/>
      <c r="X400" s="61"/>
    </row>
    <row r="401" spans="21:24" ht="12.75">
      <c r="U401" s="61"/>
      <c r="V401" s="61"/>
      <c r="W401" s="61"/>
      <c r="X401" s="61"/>
    </row>
    <row r="402" spans="21:24" ht="12.75">
      <c r="U402" s="61"/>
      <c r="V402" s="61"/>
      <c r="W402" s="61"/>
      <c r="X402" s="61"/>
    </row>
    <row r="403" spans="21:24" ht="12.75">
      <c r="U403" s="61"/>
      <c r="V403" s="61"/>
      <c r="W403" s="61"/>
      <c r="X403" s="61"/>
    </row>
    <row r="404" spans="21:24" ht="12.75">
      <c r="U404" s="61"/>
      <c r="V404" s="61"/>
      <c r="W404" s="61"/>
      <c r="X404" s="61"/>
    </row>
    <row r="405" spans="21:24" ht="12.75">
      <c r="U405" s="61"/>
      <c r="V405" s="61"/>
      <c r="W405" s="61"/>
      <c r="X405" s="61"/>
    </row>
    <row r="406" spans="21:24" ht="12.75">
      <c r="U406" s="61"/>
      <c r="V406" s="61"/>
      <c r="W406" s="61"/>
      <c r="X406" s="61"/>
    </row>
    <row r="407" spans="21:24" ht="12.75">
      <c r="U407" s="61"/>
      <c r="V407" s="61"/>
      <c r="W407" s="61"/>
      <c r="X407" s="61"/>
    </row>
    <row r="408" spans="21:24" ht="12.75">
      <c r="U408" s="61"/>
      <c r="V408" s="61"/>
      <c r="W408" s="61"/>
      <c r="X408" s="61"/>
    </row>
    <row r="409" spans="21:24" ht="12.75">
      <c r="U409" s="61"/>
      <c r="V409" s="61"/>
      <c r="W409" s="61"/>
      <c r="X409" s="61"/>
    </row>
    <row r="410" spans="21:24" ht="12.75">
      <c r="U410" s="61"/>
      <c r="V410" s="61"/>
      <c r="W410" s="61"/>
      <c r="X410" s="61"/>
    </row>
    <row r="411" spans="21:24" ht="12.75">
      <c r="U411" s="61"/>
      <c r="V411" s="61"/>
      <c r="W411" s="61"/>
      <c r="X411" s="61"/>
    </row>
    <row r="412" spans="21:24" ht="12.75">
      <c r="U412" s="61"/>
      <c r="V412" s="61"/>
      <c r="W412" s="61"/>
      <c r="X412" s="61"/>
    </row>
    <row r="413" spans="21:24" ht="12.75">
      <c r="U413" s="61"/>
      <c r="V413" s="61"/>
      <c r="W413" s="61"/>
      <c r="X413" s="61"/>
    </row>
    <row r="414" spans="21:24" ht="12.75">
      <c r="U414" s="61"/>
      <c r="V414" s="61"/>
      <c r="W414" s="61"/>
      <c r="X414" s="61"/>
    </row>
    <row r="415" spans="21:24" ht="12.75">
      <c r="U415" s="61"/>
      <c r="V415" s="61"/>
      <c r="W415" s="61"/>
      <c r="X415" s="61"/>
    </row>
    <row r="416" spans="21:24" ht="12.75">
      <c r="U416" s="61"/>
      <c r="V416" s="61"/>
      <c r="W416" s="61"/>
      <c r="X416" s="61"/>
    </row>
    <row r="417" spans="21:24" ht="12.75">
      <c r="U417" s="61"/>
      <c r="V417" s="61"/>
      <c r="W417" s="61"/>
      <c r="X417" s="61"/>
    </row>
    <row r="418" spans="21:24" ht="12.75">
      <c r="U418" s="61"/>
      <c r="V418" s="61"/>
      <c r="W418" s="61"/>
      <c r="X418" s="61"/>
    </row>
    <row r="419" spans="21:24" ht="12.75">
      <c r="U419" s="61"/>
      <c r="V419" s="61"/>
      <c r="W419" s="61"/>
      <c r="X419" s="61"/>
    </row>
    <row r="420" spans="21:24" ht="12.75">
      <c r="U420" s="61"/>
      <c r="V420" s="61"/>
      <c r="W420" s="61"/>
      <c r="X420" s="61"/>
    </row>
    <row r="421" spans="21:24" ht="12.75">
      <c r="U421" s="61"/>
      <c r="V421" s="61"/>
      <c r="W421" s="61"/>
      <c r="X421" s="61"/>
    </row>
    <row r="422" spans="21:24" ht="12.75">
      <c r="U422" s="61"/>
      <c r="V422" s="61"/>
      <c r="W422" s="61"/>
      <c r="X422" s="61"/>
    </row>
    <row r="423" spans="21:24" ht="12.75">
      <c r="U423" s="61"/>
      <c r="V423" s="61"/>
      <c r="W423" s="61"/>
      <c r="X423" s="61"/>
    </row>
    <row r="424" spans="21:24" ht="12.75">
      <c r="U424" s="61"/>
      <c r="V424" s="61"/>
      <c r="W424" s="61"/>
      <c r="X424" s="61"/>
    </row>
    <row r="425" spans="21:24" ht="12.75">
      <c r="U425" s="61"/>
      <c r="V425" s="61"/>
      <c r="W425" s="61"/>
      <c r="X425" s="61"/>
    </row>
    <row r="426" spans="21:24" ht="12.75">
      <c r="U426" s="61"/>
      <c r="V426" s="61"/>
      <c r="W426" s="61"/>
      <c r="X426" s="61"/>
    </row>
    <row r="427" spans="21:24" ht="12.75">
      <c r="U427" s="61"/>
      <c r="V427" s="61"/>
      <c r="W427" s="61"/>
      <c r="X427" s="61"/>
    </row>
    <row r="428" spans="21:24" ht="12.75">
      <c r="U428" s="61"/>
      <c r="V428" s="61"/>
      <c r="W428" s="61"/>
      <c r="X428" s="61"/>
    </row>
    <row r="429" spans="21:24" ht="12.75">
      <c r="U429" s="61"/>
      <c r="V429" s="61"/>
      <c r="W429" s="61"/>
      <c r="X429" s="61"/>
    </row>
    <row r="430" spans="21:24" ht="12.75">
      <c r="U430" s="61"/>
      <c r="V430" s="61"/>
      <c r="W430" s="61"/>
      <c r="X430" s="61"/>
    </row>
    <row r="431" spans="21:24" ht="12.75">
      <c r="U431" s="61"/>
      <c r="V431" s="61"/>
      <c r="W431" s="61"/>
      <c r="X431" s="61"/>
    </row>
    <row r="432" spans="21:24" ht="12.75">
      <c r="U432" s="61"/>
      <c r="V432" s="61"/>
      <c r="W432" s="61"/>
      <c r="X432" s="61"/>
    </row>
    <row r="433" spans="21:24" ht="12.75">
      <c r="U433" s="61"/>
      <c r="V433" s="61"/>
      <c r="W433" s="61"/>
      <c r="X433" s="61"/>
    </row>
    <row r="434" spans="21:24" ht="12.75">
      <c r="U434" s="61"/>
      <c r="V434" s="61"/>
      <c r="W434" s="61"/>
      <c r="X434" s="61"/>
    </row>
    <row r="435" spans="21:24" ht="12.75">
      <c r="U435" s="61"/>
      <c r="V435" s="61"/>
      <c r="W435" s="61"/>
      <c r="X435" s="61"/>
    </row>
    <row r="436" spans="21:24" ht="12.75">
      <c r="U436" s="61"/>
      <c r="V436" s="61"/>
      <c r="W436" s="61"/>
      <c r="X436" s="61"/>
    </row>
    <row r="437" spans="21:24" ht="12.75">
      <c r="U437" s="61"/>
      <c r="V437" s="61"/>
      <c r="W437" s="61"/>
      <c r="X437" s="61"/>
    </row>
    <row r="438" spans="21:24" ht="12.75">
      <c r="U438" s="61"/>
      <c r="V438" s="61"/>
      <c r="W438" s="61"/>
      <c r="X438" s="61"/>
    </row>
    <row r="439" spans="21:24" ht="12.75">
      <c r="U439" s="61"/>
      <c r="V439" s="61"/>
      <c r="W439" s="61"/>
      <c r="X439" s="61"/>
    </row>
    <row r="440" spans="21:24" ht="12.75">
      <c r="U440" s="61"/>
      <c r="V440" s="61"/>
      <c r="W440" s="61"/>
      <c r="X440" s="61"/>
    </row>
    <row r="441" spans="21:24" ht="12.75">
      <c r="U441" s="61"/>
      <c r="V441" s="61"/>
      <c r="W441" s="61"/>
      <c r="X441" s="61"/>
    </row>
    <row r="442" spans="21:24" ht="12.75">
      <c r="U442" s="61"/>
      <c r="V442" s="61"/>
      <c r="W442" s="61"/>
      <c r="X442" s="61"/>
    </row>
    <row r="443" spans="21:24" ht="12.75">
      <c r="U443" s="61"/>
      <c r="V443" s="61"/>
      <c r="W443" s="61"/>
      <c r="X443" s="61"/>
    </row>
    <row r="444" spans="21:24" ht="12.75">
      <c r="U444" s="61"/>
      <c r="V444" s="61"/>
      <c r="W444" s="61"/>
      <c r="X444" s="61"/>
    </row>
    <row r="445" spans="21:24" ht="12.75">
      <c r="U445" s="61"/>
      <c r="V445" s="61"/>
      <c r="W445" s="61"/>
      <c r="X445" s="61"/>
    </row>
    <row r="446" spans="21:24" ht="12.75">
      <c r="U446" s="61"/>
      <c r="V446" s="61"/>
      <c r="W446" s="61"/>
      <c r="X446" s="61"/>
    </row>
    <row r="447" spans="21:24" ht="12.75">
      <c r="U447" s="61"/>
      <c r="V447" s="61"/>
      <c r="W447" s="61"/>
      <c r="X447" s="61"/>
    </row>
    <row r="448" spans="21:24" ht="12.75">
      <c r="U448" s="61"/>
      <c r="V448" s="61"/>
      <c r="W448" s="61"/>
      <c r="X448" s="61"/>
    </row>
    <row r="449" spans="21:24" ht="12.75">
      <c r="U449" s="61"/>
      <c r="V449" s="61"/>
      <c r="W449" s="61"/>
      <c r="X449" s="61"/>
    </row>
    <row r="450" spans="21:24" ht="12.75">
      <c r="U450" s="61"/>
      <c r="V450" s="61"/>
      <c r="W450" s="61"/>
      <c r="X450" s="61"/>
    </row>
    <row r="451" spans="21:24" ht="12.75">
      <c r="U451" s="61"/>
      <c r="V451" s="61"/>
      <c r="W451" s="61"/>
      <c r="X451" s="61"/>
    </row>
    <row r="452" spans="21:24" ht="12.75">
      <c r="U452" s="61"/>
      <c r="V452" s="61"/>
      <c r="W452" s="61"/>
      <c r="X452" s="61"/>
    </row>
    <row r="453" spans="21:24" ht="12.75">
      <c r="U453" s="61"/>
      <c r="V453" s="61"/>
      <c r="W453" s="61"/>
      <c r="X453" s="61"/>
    </row>
    <row r="454" spans="21:24" ht="12.75">
      <c r="U454" s="61"/>
      <c r="V454" s="61"/>
      <c r="W454" s="61"/>
      <c r="X454" s="61"/>
    </row>
    <row r="455" spans="21:24" ht="12.75">
      <c r="U455" s="61"/>
      <c r="V455" s="61"/>
      <c r="W455" s="61"/>
      <c r="X455" s="61"/>
    </row>
    <row r="456" spans="21:24" ht="12.75">
      <c r="U456" s="61"/>
      <c r="V456" s="61"/>
      <c r="W456" s="61"/>
      <c r="X456" s="61"/>
    </row>
    <row r="457" spans="21:24" ht="12.75">
      <c r="U457" s="61"/>
      <c r="V457" s="61"/>
      <c r="W457" s="61"/>
      <c r="X457" s="61"/>
    </row>
    <row r="458" spans="21:24" ht="12.75">
      <c r="U458" s="61"/>
      <c r="V458" s="61"/>
      <c r="W458" s="61"/>
      <c r="X458" s="61"/>
    </row>
    <row r="459" spans="21:24" ht="12.75">
      <c r="U459" s="61"/>
      <c r="V459" s="61"/>
      <c r="W459" s="61"/>
      <c r="X459" s="61"/>
    </row>
    <row r="460" spans="21:24" ht="12.75">
      <c r="U460" s="61"/>
      <c r="V460" s="61"/>
      <c r="W460" s="61"/>
      <c r="X460" s="61"/>
    </row>
    <row r="461" spans="21:24" ht="12.75">
      <c r="U461" s="61"/>
      <c r="V461" s="61"/>
      <c r="W461" s="61"/>
      <c r="X461" s="61"/>
    </row>
    <row r="462" spans="21:24" ht="12.75">
      <c r="U462" s="61"/>
      <c r="V462" s="61"/>
      <c r="W462" s="61"/>
      <c r="X462" s="61"/>
    </row>
    <row r="463" spans="21:24" ht="12.75">
      <c r="U463" s="61"/>
      <c r="V463" s="61"/>
      <c r="W463" s="61"/>
      <c r="X463" s="61"/>
    </row>
    <row r="464" spans="21:24" ht="12.75">
      <c r="U464" s="61"/>
      <c r="V464" s="61"/>
      <c r="W464" s="61"/>
      <c r="X464" s="61"/>
    </row>
    <row r="465" spans="21:24" ht="12.75">
      <c r="U465" s="61"/>
      <c r="V465" s="61"/>
      <c r="W465" s="61"/>
      <c r="X465" s="61"/>
    </row>
    <row r="466" spans="21:24" ht="12.75">
      <c r="U466" s="61"/>
      <c r="V466" s="61"/>
      <c r="W466" s="61"/>
      <c r="X466" s="61"/>
    </row>
    <row r="467" spans="21:24" ht="12.75">
      <c r="U467" s="61"/>
      <c r="V467" s="61"/>
      <c r="W467" s="61"/>
      <c r="X467" s="61"/>
    </row>
    <row r="468" spans="21:24" ht="12.75">
      <c r="U468" s="61"/>
      <c r="V468" s="61"/>
      <c r="W468" s="61"/>
      <c r="X468" s="61"/>
    </row>
    <row r="469" spans="21:24" ht="12.75">
      <c r="U469" s="61"/>
      <c r="V469" s="61"/>
      <c r="W469" s="61"/>
      <c r="X469" s="61"/>
    </row>
    <row r="470" spans="21:24" ht="12.75">
      <c r="U470" s="61"/>
      <c r="V470" s="61"/>
      <c r="W470" s="61"/>
      <c r="X470" s="61"/>
    </row>
    <row r="471" spans="21:24" ht="12.75">
      <c r="U471" s="61"/>
      <c r="V471" s="61"/>
      <c r="W471" s="61"/>
      <c r="X471" s="61"/>
    </row>
    <row r="472" spans="21:24" ht="12.75">
      <c r="U472" s="61"/>
      <c r="V472" s="61"/>
      <c r="W472" s="61"/>
      <c r="X472" s="61"/>
    </row>
    <row r="473" spans="21:24" ht="12.75">
      <c r="U473" s="61"/>
      <c r="V473" s="61"/>
      <c r="W473" s="61"/>
      <c r="X473" s="61"/>
    </row>
    <row r="474" spans="21:24" ht="12.75">
      <c r="U474" s="61"/>
      <c r="V474" s="61"/>
      <c r="W474" s="61"/>
      <c r="X474" s="61"/>
    </row>
    <row r="475" spans="21:24" ht="12.75">
      <c r="U475" s="61"/>
      <c r="V475" s="61"/>
      <c r="W475" s="61"/>
      <c r="X475" s="61"/>
    </row>
    <row r="476" spans="21:24" ht="12.75">
      <c r="U476" s="61"/>
      <c r="V476" s="61"/>
      <c r="W476" s="61"/>
      <c r="X476" s="61"/>
    </row>
    <row r="477" spans="21:24" ht="12.75">
      <c r="U477" s="61"/>
      <c r="V477" s="61"/>
      <c r="W477" s="61"/>
      <c r="X477" s="61"/>
    </row>
    <row r="478" spans="21:24" ht="12.75">
      <c r="U478" s="61"/>
      <c r="V478" s="61"/>
      <c r="W478" s="61"/>
      <c r="X478" s="61"/>
    </row>
    <row r="479" spans="21:24" ht="12.75">
      <c r="U479" s="61"/>
      <c r="V479" s="61"/>
      <c r="W479" s="61"/>
      <c r="X479" s="61"/>
    </row>
    <row r="480" spans="21:24" ht="12.75">
      <c r="U480" s="61"/>
      <c r="V480" s="61"/>
      <c r="W480" s="61"/>
      <c r="X480" s="61"/>
    </row>
    <row r="481" spans="21:24" ht="12.75">
      <c r="U481" s="61"/>
      <c r="V481" s="61"/>
      <c r="W481" s="61"/>
      <c r="X481" s="61"/>
    </row>
    <row r="482" spans="21:24" ht="12.75">
      <c r="U482" s="61"/>
      <c r="V482" s="61"/>
      <c r="W482" s="61"/>
      <c r="X482" s="61"/>
    </row>
    <row r="483" spans="21:24" ht="12.75">
      <c r="U483" s="61"/>
      <c r="V483" s="61"/>
      <c r="W483" s="61"/>
      <c r="X483" s="61"/>
    </row>
    <row r="484" spans="21:24" ht="12.75">
      <c r="U484" s="61"/>
      <c r="V484" s="61"/>
      <c r="W484" s="61"/>
      <c r="X484" s="61"/>
    </row>
    <row r="485" spans="21:24" ht="12.75">
      <c r="U485" s="61"/>
      <c r="V485" s="61"/>
      <c r="W485" s="61"/>
      <c r="X485" s="61"/>
    </row>
    <row r="486" spans="21:24" ht="12.75">
      <c r="U486" s="61"/>
      <c r="V486" s="61"/>
      <c r="W486" s="61"/>
      <c r="X486" s="61"/>
    </row>
    <row r="487" spans="21:24" ht="12.75">
      <c r="U487" s="61"/>
      <c r="V487" s="61"/>
      <c r="W487" s="61"/>
      <c r="X487" s="61"/>
    </row>
    <row r="488" spans="21:24" ht="12.75">
      <c r="U488" s="61"/>
      <c r="V488" s="61"/>
      <c r="W488" s="61"/>
      <c r="X488" s="61"/>
    </row>
    <row r="489" spans="21:24" ht="12.75">
      <c r="U489" s="61"/>
      <c r="V489" s="61"/>
      <c r="W489" s="61"/>
      <c r="X489" s="61"/>
    </row>
    <row r="490" spans="21:24" ht="12.75">
      <c r="U490" s="61"/>
      <c r="V490" s="61"/>
      <c r="W490" s="61"/>
      <c r="X490" s="61"/>
    </row>
    <row r="491" spans="21:24" ht="12.75">
      <c r="U491" s="61"/>
      <c r="V491" s="61"/>
      <c r="W491" s="61"/>
      <c r="X491" s="61"/>
    </row>
    <row r="492" spans="21:24" ht="12.75">
      <c r="U492" s="61"/>
      <c r="V492" s="61"/>
      <c r="W492" s="61"/>
      <c r="X492" s="61"/>
    </row>
    <row r="493" spans="21:24" ht="12.75">
      <c r="U493" s="61"/>
      <c r="V493" s="61"/>
      <c r="W493" s="61"/>
      <c r="X493" s="61"/>
    </row>
    <row r="494" spans="21:24" ht="12.75">
      <c r="U494" s="61"/>
      <c r="V494" s="61"/>
      <c r="W494" s="61"/>
      <c r="X494" s="61"/>
    </row>
    <row r="495" spans="21:24" ht="12.75">
      <c r="U495" s="61"/>
      <c r="V495" s="61"/>
      <c r="W495" s="61"/>
      <c r="X495" s="61"/>
    </row>
    <row r="496" spans="21:24" ht="12.75">
      <c r="U496" s="61"/>
      <c r="V496" s="61"/>
      <c r="W496" s="61"/>
      <c r="X496" s="61"/>
    </row>
    <row r="497" spans="21:24" ht="12.75">
      <c r="U497" s="61"/>
      <c r="V497" s="61"/>
      <c r="W497" s="61"/>
      <c r="X497" s="61"/>
    </row>
    <row r="498" spans="21:24" ht="12.75">
      <c r="U498" s="61"/>
      <c r="V498" s="61"/>
      <c r="W498" s="61"/>
      <c r="X498" s="61"/>
    </row>
    <row r="499" spans="21:24" ht="12.75">
      <c r="U499" s="61"/>
      <c r="V499" s="61"/>
      <c r="W499" s="61"/>
      <c r="X499" s="61"/>
    </row>
    <row r="500" spans="21:24" ht="12.75">
      <c r="U500" s="61"/>
      <c r="V500" s="61"/>
      <c r="W500" s="61"/>
      <c r="X500" s="61"/>
    </row>
    <row r="501" spans="21:24" ht="12.75">
      <c r="U501" s="61"/>
      <c r="V501" s="61"/>
      <c r="W501" s="61"/>
      <c r="X501" s="61"/>
    </row>
    <row r="502" spans="21:24" ht="12.75">
      <c r="U502" s="61"/>
      <c r="V502" s="61"/>
      <c r="W502" s="61"/>
      <c r="X502" s="61"/>
    </row>
    <row r="503" spans="21:24" ht="12.75">
      <c r="U503" s="61"/>
      <c r="V503" s="61"/>
      <c r="W503" s="61"/>
      <c r="X503" s="61"/>
    </row>
    <row r="504" spans="21:24" ht="12.75">
      <c r="U504" s="61"/>
      <c r="V504" s="61"/>
      <c r="W504" s="61"/>
      <c r="X504" s="61"/>
    </row>
    <row r="505" spans="21:24" ht="12.75">
      <c r="U505" s="61"/>
      <c r="V505" s="61"/>
      <c r="W505" s="61"/>
      <c r="X505" s="61"/>
    </row>
    <row r="506" spans="21:24" ht="12.75">
      <c r="U506" s="61"/>
      <c r="V506" s="61"/>
      <c r="W506" s="61"/>
      <c r="X506" s="61"/>
    </row>
    <row r="507" spans="21:24" ht="12.75">
      <c r="U507" s="61"/>
      <c r="V507" s="61"/>
      <c r="W507" s="61"/>
      <c r="X507" s="61"/>
    </row>
    <row r="508" spans="21:24" ht="12.75">
      <c r="U508" s="61"/>
      <c r="V508" s="61"/>
      <c r="W508" s="61"/>
      <c r="X508" s="61"/>
    </row>
    <row r="509" spans="21:24" ht="12.75">
      <c r="U509" s="61"/>
      <c r="V509" s="61"/>
      <c r="W509" s="61"/>
      <c r="X509" s="61"/>
    </row>
    <row r="510" spans="21:24" ht="12.75">
      <c r="U510" s="61"/>
      <c r="V510" s="61"/>
      <c r="W510" s="61"/>
      <c r="X510" s="61"/>
    </row>
    <row r="511" spans="21:24" ht="12.75">
      <c r="U511" s="61"/>
      <c r="V511" s="61"/>
      <c r="W511" s="61"/>
      <c r="X511" s="61"/>
    </row>
    <row r="512" spans="21:24" ht="12.75">
      <c r="U512" s="61"/>
      <c r="V512" s="61"/>
      <c r="W512" s="61"/>
      <c r="X512" s="61"/>
    </row>
    <row r="513" spans="21:24" ht="12.75">
      <c r="U513" s="61"/>
      <c r="V513" s="61"/>
      <c r="W513" s="61"/>
      <c r="X513" s="61"/>
    </row>
    <row r="514" spans="21:24" ht="12.75">
      <c r="U514" s="61"/>
      <c r="V514" s="61"/>
      <c r="W514" s="61"/>
      <c r="X514" s="61"/>
    </row>
    <row r="515" spans="21:24" ht="12.75">
      <c r="U515" s="61"/>
      <c r="V515" s="61"/>
      <c r="W515" s="61"/>
      <c r="X515" s="61"/>
    </row>
    <row r="516" spans="21:24" ht="12.75">
      <c r="U516" s="61"/>
      <c r="V516" s="61"/>
      <c r="W516" s="61"/>
      <c r="X516" s="61"/>
    </row>
    <row r="517" spans="21:24" ht="12.75">
      <c r="U517" s="61"/>
      <c r="V517" s="61"/>
      <c r="W517" s="61"/>
      <c r="X517" s="61"/>
    </row>
    <row r="518" spans="21:24" ht="12.75">
      <c r="U518" s="61"/>
      <c r="V518" s="61"/>
      <c r="W518" s="61"/>
      <c r="X518" s="61"/>
    </row>
    <row r="519" spans="21:24" ht="12.75">
      <c r="U519" s="61"/>
      <c r="V519" s="61"/>
      <c r="W519" s="61"/>
      <c r="X519" s="61"/>
    </row>
    <row r="520" spans="21:24" ht="12.75">
      <c r="U520" s="61"/>
      <c r="V520" s="61"/>
      <c r="W520" s="61"/>
      <c r="X520" s="61"/>
    </row>
    <row r="521" spans="21:24" ht="12.75">
      <c r="U521" s="61"/>
      <c r="V521" s="61"/>
      <c r="W521" s="61"/>
      <c r="X521" s="61"/>
    </row>
    <row r="522" spans="21:24" ht="12.75">
      <c r="U522" s="61"/>
      <c r="V522" s="61"/>
      <c r="W522" s="61"/>
      <c r="X522" s="61"/>
    </row>
    <row r="523" spans="21:24" ht="12.75">
      <c r="U523" s="61"/>
      <c r="V523" s="61"/>
      <c r="W523" s="61"/>
      <c r="X523" s="61"/>
    </row>
    <row r="524" spans="21:24" ht="12.75">
      <c r="U524" s="61"/>
      <c r="V524" s="61"/>
      <c r="W524" s="61"/>
      <c r="X524" s="61"/>
    </row>
    <row r="525" spans="21:24" ht="12.75">
      <c r="U525" s="61"/>
      <c r="V525" s="61"/>
      <c r="W525" s="61"/>
      <c r="X525" s="61"/>
    </row>
    <row r="526" spans="21:24" ht="12.75">
      <c r="U526" s="61"/>
      <c r="V526" s="61"/>
      <c r="W526" s="61"/>
      <c r="X526" s="61"/>
    </row>
    <row r="527" spans="21:24" ht="12.75">
      <c r="U527" s="61"/>
      <c r="V527" s="61"/>
      <c r="W527" s="61"/>
      <c r="X527" s="61"/>
    </row>
    <row r="528" spans="21:24" ht="12.75">
      <c r="U528" s="61"/>
      <c r="V528" s="61"/>
      <c r="W528" s="61"/>
      <c r="X528" s="61"/>
    </row>
    <row r="529" spans="21:24" ht="12.75">
      <c r="U529" s="61"/>
      <c r="V529" s="61"/>
      <c r="W529" s="61"/>
      <c r="X529" s="61"/>
    </row>
    <row r="530" spans="21:24" ht="12.75">
      <c r="U530" s="61"/>
      <c r="V530" s="61"/>
      <c r="W530" s="61"/>
      <c r="X530" s="61"/>
    </row>
    <row r="531" spans="21:24" ht="12.75">
      <c r="U531" s="61"/>
      <c r="V531" s="61"/>
      <c r="W531" s="61"/>
      <c r="X531" s="61"/>
    </row>
    <row r="532" spans="21:24" ht="12.75">
      <c r="U532" s="61"/>
      <c r="V532" s="61"/>
      <c r="W532" s="61"/>
      <c r="X532" s="61"/>
    </row>
    <row r="533" spans="21:24" ht="12.75">
      <c r="U533" s="61"/>
      <c r="V533" s="61"/>
      <c r="W533" s="61"/>
      <c r="X533" s="61"/>
    </row>
    <row r="534" spans="21:24" ht="12.75">
      <c r="U534" s="61"/>
      <c r="V534" s="61"/>
      <c r="W534" s="61"/>
      <c r="X534" s="61"/>
    </row>
    <row r="535" spans="21:24" ht="12.75">
      <c r="U535" s="61"/>
      <c r="V535" s="61"/>
      <c r="W535" s="61"/>
      <c r="X535" s="61"/>
    </row>
    <row r="536" spans="21:24" ht="12.75">
      <c r="U536" s="61"/>
      <c r="V536" s="61"/>
      <c r="W536" s="61"/>
      <c r="X536" s="61"/>
    </row>
    <row r="537" spans="21:24" ht="12.75">
      <c r="U537" s="61"/>
      <c r="V537" s="61"/>
      <c r="W537" s="61"/>
      <c r="X537" s="61"/>
    </row>
    <row r="538" spans="21:24" ht="12.75">
      <c r="U538" s="61"/>
      <c r="V538" s="61"/>
      <c r="W538" s="61"/>
      <c r="X538" s="61"/>
    </row>
    <row r="539" spans="21:24" ht="12.75">
      <c r="U539" s="61"/>
      <c r="V539" s="61"/>
      <c r="W539" s="61"/>
      <c r="X539" s="61"/>
    </row>
    <row r="540" spans="21:24" ht="12.75">
      <c r="U540" s="61"/>
      <c r="V540" s="61"/>
      <c r="W540" s="61"/>
      <c r="X540" s="61"/>
    </row>
    <row r="541" spans="21:24" ht="12.75">
      <c r="U541" s="61"/>
      <c r="V541" s="61"/>
      <c r="W541" s="61"/>
      <c r="X541" s="61"/>
    </row>
    <row r="542" spans="21:24" ht="12.75">
      <c r="U542" s="61"/>
      <c r="V542" s="61"/>
      <c r="W542" s="61"/>
      <c r="X542" s="61"/>
    </row>
    <row r="543" spans="21:24" ht="12.75">
      <c r="U543" s="61"/>
      <c r="V543" s="61"/>
      <c r="W543" s="61"/>
      <c r="X543" s="61"/>
    </row>
    <row r="544" spans="21:24" ht="12.75">
      <c r="U544" s="61"/>
      <c r="V544" s="61"/>
      <c r="W544" s="61"/>
      <c r="X544" s="61"/>
    </row>
    <row r="545" spans="21:24" ht="12.75">
      <c r="U545" s="61"/>
      <c r="V545" s="61"/>
      <c r="W545" s="61"/>
      <c r="X545" s="61"/>
    </row>
    <row r="546" spans="21:24" ht="12.75">
      <c r="U546" s="61"/>
      <c r="V546" s="61"/>
      <c r="W546" s="61"/>
      <c r="X546" s="61"/>
    </row>
    <row r="547" spans="21:24" ht="12.75">
      <c r="U547" s="61"/>
      <c r="V547" s="61"/>
      <c r="W547" s="61"/>
      <c r="X547" s="61"/>
    </row>
    <row r="548" spans="21:24" ht="12.75">
      <c r="U548" s="61"/>
      <c r="V548" s="61"/>
      <c r="W548" s="61"/>
      <c r="X548" s="61"/>
    </row>
    <row r="549" spans="21:24" ht="12.75">
      <c r="U549" s="61"/>
      <c r="V549" s="61"/>
      <c r="W549" s="61"/>
      <c r="X549" s="61"/>
    </row>
    <row r="550" spans="21:24" ht="12.75">
      <c r="U550" s="61"/>
      <c r="V550" s="61"/>
      <c r="W550" s="61"/>
      <c r="X550" s="61"/>
    </row>
    <row r="551" spans="21:24" ht="12.75">
      <c r="U551" s="61"/>
      <c r="V551" s="61"/>
      <c r="W551" s="61"/>
      <c r="X551" s="61"/>
    </row>
    <row r="552" spans="21:24" ht="12.75">
      <c r="U552" s="61"/>
      <c r="V552" s="61"/>
      <c r="W552" s="61"/>
      <c r="X552" s="61"/>
    </row>
    <row r="553" spans="21:24" ht="12.75">
      <c r="U553" s="61"/>
      <c r="V553" s="61"/>
      <c r="W553" s="61"/>
      <c r="X553" s="61"/>
    </row>
    <row r="554" spans="21:24" ht="12.75">
      <c r="U554" s="61"/>
      <c r="V554" s="61"/>
      <c r="W554" s="61"/>
      <c r="X554" s="61"/>
    </row>
    <row r="555" spans="21:24" ht="12.75">
      <c r="U555" s="61"/>
      <c r="V555" s="61"/>
      <c r="W555" s="61"/>
      <c r="X555" s="61"/>
    </row>
    <row r="556" spans="21:24" ht="12.75">
      <c r="U556" s="61"/>
      <c r="V556" s="61"/>
      <c r="W556" s="61"/>
      <c r="X556" s="61"/>
    </row>
    <row r="557" spans="21:24" ht="12.75">
      <c r="U557" s="61"/>
      <c r="V557" s="61"/>
      <c r="W557" s="61"/>
      <c r="X557" s="61"/>
    </row>
    <row r="558" spans="21:24" ht="12.75">
      <c r="U558" s="61"/>
      <c r="V558" s="61"/>
      <c r="W558" s="61"/>
      <c r="X558" s="61"/>
    </row>
    <row r="559" spans="21:24" ht="12.75">
      <c r="U559" s="61"/>
      <c r="V559" s="61"/>
      <c r="W559" s="61"/>
      <c r="X559" s="61"/>
    </row>
    <row r="560" spans="21:24" ht="12.75">
      <c r="U560" s="61"/>
      <c r="V560" s="61"/>
      <c r="W560" s="61"/>
      <c r="X560" s="61"/>
    </row>
    <row r="561" spans="21:24" ht="12.75">
      <c r="U561" s="61"/>
      <c r="V561" s="61"/>
      <c r="W561" s="61"/>
      <c r="X561" s="61"/>
    </row>
    <row r="562" spans="21:24" ht="12.75">
      <c r="U562" s="61"/>
      <c r="V562" s="61"/>
      <c r="W562" s="61"/>
      <c r="X562" s="61"/>
    </row>
    <row r="563" spans="21:24" ht="12.75">
      <c r="U563" s="61"/>
      <c r="V563" s="61"/>
      <c r="W563" s="61"/>
      <c r="X563" s="61"/>
    </row>
    <row r="564" spans="21:24" ht="12.75">
      <c r="U564" s="61"/>
      <c r="V564" s="61"/>
      <c r="W564" s="61"/>
      <c r="X564" s="61"/>
    </row>
    <row r="565" spans="21:24" ht="12.75">
      <c r="U565" s="61"/>
      <c r="V565" s="61"/>
      <c r="W565" s="61"/>
      <c r="X565" s="61"/>
    </row>
    <row r="566" spans="21:24" ht="12.75">
      <c r="U566" s="61"/>
      <c r="V566" s="61"/>
      <c r="W566" s="61"/>
      <c r="X566" s="61"/>
    </row>
    <row r="567" spans="21:24" ht="12.75">
      <c r="U567" s="61"/>
      <c r="V567" s="61"/>
      <c r="W567" s="61"/>
      <c r="X567" s="61"/>
    </row>
    <row r="568" spans="21:24" ht="12.75">
      <c r="U568" s="61"/>
      <c r="V568" s="61"/>
      <c r="W568" s="61"/>
      <c r="X568" s="61"/>
    </row>
    <row r="569" spans="21:24" ht="12.75">
      <c r="U569" s="61"/>
      <c r="V569" s="61"/>
      <c r="W569" s="61"/>
      <c r="X569" s="61"/>
    </row>
    <row r="570" spans="21:24" ht="12.75">
      <c r="U570" s="61"/>
      <c r="V570" s="61"/>
      <c r="W570" s="61"/>
      <c r="X570" s="61"/>
    </row>
    <row r="571" spans="21:24" ht="12.75">
      <c r="U571" s="61"/>
      <c r="V571" s="61"/>
      <c r="W571" s="61"/>
      <c r="X571" s="61"/>
    </row>
    <row r="572" spans="21:24" ht="12.75">
      <c r="U572" s="61"/>
      <c r="V572" s="61"/>
      <c r="W572" s="61"/>
      <c r="X572" s="61"/>
    </row>
    <row r="573" spans="21:24" ht="12.75">
      <c r="U573" s="61"/>
      <c r="V573" s="61"/>
      <c r="W573" s="61"/>
      <c r="X573" s="61"/>
    </row>
    <row r="574" spans="21:24" ht="12.75">
      <c r="U574" s="61"/>
      <c r="V574" s="61"/>
      <c r="W574" s="61"/>
      <c r="X574" s="61"/>
    </row>
    <row r="575" spans="21:24" ht="12.75">
      <c r="U575" s="61"/>
      <c r="V575" s="61"/>
      <c r="W575" s="61"/>
      <c r="X575" s="61"/>
    </row>
    <row r="576" spans="21:24" ht="12.75">
      <c r="U576" s="61"/>
      <c r="V576" s="61"/>
      <c r="W576" s="61"/>
      <c r="X576" s="61"/>
    </row>
    <row r="577" spans="21:24" ht="12.75">
      <c r="U577" s="61"/>
      <c r="V577" s="61"/>
      <c r="W577" s="61"/>
      <c r="X577" s="61"/>
    </row>
    <row r="578" spans="21:24" ht="12.75">
      <c r="U578" s="61"/>
      <c r="V578" s="61"/>
      <c r="W578" s="61"/>
      <c r="X578" s="61"/>
    </row>
    <row r="579" spans="21:24" ht="12.75">
      <c r="U579" s="61"/>
      <c r="V579" s="61"/>
      <c r="W579" s="61"/>
      <c r="X579" s="61"/>
    </row>
    <row r="580" spans="21:24" ht="12.75">
      <c r="U580" s="61"/>
      <c r="V580" s="61"/>
      <c r="W580" s="61"/>
      <c r="X580" s="61"/>
    </row>
    <row r="581" spans="21:24" ht="12.75">
      <c r="U581" s="61"/>
      <c r="V581" s="61"/>
      <c r="W581" s="61"/>
      <c r="X581" s="61"/>
    </row>
    <row r="582" spans="21:24" ht="12.75">
      <c r="U582" s="61"/>
      <c r="V582" s="61"/>
      <c r="W582" s="61"/>
      <c r="X582" s="61"/>
    </row>
    <row r="583" spans="21:24" ht="12.75">
      <c r="U583" s="61"/>
      <c r="V583" s="61"/>
      <c r="W583" s="61"/>
      <c r="X583" s="61"/>
    </row>
    <row r="584" spans="21:24" ht="12.75">
      <c r="U584" s="61"/>
      <c r="V584" s="61"/>
      <c r="W584" s="61"/>
      <c r="X584" s="61"/>
    </row>
    <row r="585" spans="21:24" ht="12.75">
      <c r="U585" s="61"/>
      <c r="V585" s="61"/>
      <c r="W585" s="61"/>
      <c r="X585" s="61"/>
    </row>
    <row r="586" spans="21:24" ht="12.75">
      <c r="U586" s="61"/>
      <c r="V586" s="61"/>
      <c r="W586" s="61"/>
      <c r="X586" s="61"/>
    </row>
    <row r="587" spans="21:24" ht="12.75">
      <c r="U587" s="61"/>
      <c r="V587" s="61"/>
      <c r="W587" s="61"/>
      <c r="X587" s="61"/>
    </row>
    <row r="588" spans="21:24" ht="12.75">
      <c r="U588" s="61"/>
      <c r="V588" s="61"/>
      <c r="W588" s="61"/>
      <c r="X588" s="61"/>
    </row>
    <row r="589" spans="21:24" ht="12.75">
      <c r="U589" s="61"/>
      <c r="V589" s="61"/>
      <c r="W589" s="61"/>
      <c r="X589" s="61"/>
    </row>
    <row r="590" spans="21:24" ht="12.75">
      <c r="U590" s="61"/>
      <c r="V590" s="61"/>
      <c r="W590" s="61"/>
      <c r="X590" s="61"/>
    </row>
    <row r="591" spans="21:24" ht="12.75">
      <c r="U591" s="61"/>
      <c r="V591" s="61"/>
      <c r="W591" s="61"/>
      <c r="X591" s="61"/>
    </row>
    <row r="592" spans="21:24" ht="12.75">
      <c r="U592" s="61"/>
      <c r="V592" s="61"/>
      <c r="W592" s="61"/>
      <c r="X592" s="61"/>
    </row>
    <row r="593" spans="21:24" ht="12.75">
      <c r="U593" s="61"/>
      <c r="V593" s="61"/>
      <c r="W593" s="61"/>
      <c r="X593" s="61"/>
    </row>
    <row r="594" spans="21:24" ht="12.75">
      <c r="U594" s="61"/>
      <c r="V594" s="61"/>
      <c r="W594" s="61"/>
      <c r="X594" s="61"/>
    </row>
    <row r="595" spans="21:24" ht="12.75">
      <c r="U595" s="61"/>
      <c r="V595" s="61"/>
      <c r="W595" s="61"/>
      <c r="X595" s="61"/>
    </row>
    <row r="596" spans="21:24" ht="12.75">
      <c r="U596" s="61"/>
      <c r="V596" s="61"/>
      <c r="W596" s="61"/>
      <c r="X596" s="61"/>
    </row>
    <row r="597" spans="21:24" ht="12.75">
      <c r="U597" s="61"/>
      <c r="V597" s="61"/>
      <c r="W597" s="61"/>
      <c r="X597" s="61"/>
    </row>
    <row r="598" spans="21:24" ht="12.75">
      <c r="U598" s="61"/>
      <c r="V598" s="61"/>
      <c r="W598" s="61"/>
      <c r="X598" s="61"/>
    </row>
    <row r="599" spans="21:24" ht="12.75">
      <c r="U599" s="61"/>
      <c r="V599" s="61"/>
      <c r="W599" s="61"/>
      <c r="X599" s="61"/>
    </row>
    <row r="600" spans="21:24" ht="12.75">
      <c r="U600" s="61"/>
      <c r="V600" s="61"/>
      <c r="W600" s="61"/>
      <c r="X600" s="61"/>
    </row>
    <row r="601" spans="21:24" ht="12.75">
      <c r="U601" s="61"/>
      <c r="V601" s="61"/>
      <c r="W601" s="61"/>
      <c r="X601" s="61"/>
    </row>
    <row r="602" spans="21:24" ht="12.75">
      <c r="U602" s="61"/>
      <c r="V602" s="61"/>
      <c r="W602" s="61"/>
      <c r="X602" s="61"/>
    </row>
    <row r="603" spans="21:24" ht="12.75">
      <c r="U603" s="61"/>
      <c r="V603" s="61"/>
      <c r="W603" s="61"/>
      <c r="X603" s="61"/>
    </row>
    <row r="604" spans="21:24" ht="12.75">
      <c r="U604" s="61"/>
      <c r="V604" s="61"/>
      <c r="W604" s="61"/>
      <c r="X604" s="61"/>
    </row>
    <row r="605" spans="21:24" ht="12.75">
      <c r="U605" s="61"/>
      <c r="V605" s="61"/>
      <c r="W605" s="61"/>
      <c r="X605" s="61"/>
    </row>
    <row r="606" spans="21:24" ht="12.75">
      <c r="U606" s="61"/>
      <c r="V606" s="61"/>
      <c r="W606" s="61"/>
      <c r="X606" s="61"/>
    </row>
    <row r="607" spans="21:24" ht="12.75">
      <c r="U607" s="61"/>
      <c r="V607" s="61"/>
      <c r="W607" s="61"/>
      <c r="X607" s="61"/>
    </row>
    <row r="608" spans="21:24" ht="12.75">
      <c r="U608" s="61"/>
      <c r="V608" s="61"/>
      <c r="W608" s="61"/>
      <c r="X608" s="61"/>
    </row>
    <row r="609" spans="21:24" ht="12.75">
      <c r="U609" s="61"/>
      <c r="V609" s="61"/>
      <c r="W609" s="61"/>
      <c r="X609" s="61"/>
    </row>
    <row r="610" spans="21:24" ht="12.75">
      <c r="U610" s="61"/>
      <c r="V610" s="61"/>
      <c r="W610" s="61"/>
      <c r="X610" s="61"/>
    </row>
    <row r="611" spans="21:24" ht="12.75">
      <c r="U611" s="61"/>
      <c r="V611" s="61"/>
      <c r="W611" s="61"/>
      <c r="X611" s="61"/>
    </row>
    <row r="612" spans="21:24" ht="12.75">
      <c r="U612" s="61"/>
      <c r="V612" s="61"/>
      <c r="W612" s="61"/>
      <c r="X612" s="61"/>
    </row>
    <row r="613" spans="21:24" ht="12.75">
      <c r="U613" s="61"/>
      <c r="V613" s="61"/>
      <c r="W613" s="61"/>
      <c r="X613" s="61"/>
    </row>
    <row r="614" spans="21:24" ht="12.75">
      <c r="U614" s="61"/>
      <c r="V614" s="61"/>
      <c r="W614" s="61"/>
      <c r="X614" s="61"/>
    </row>
    <row r="615" spans="21:24" ht="12.75">
      <c r="U615" s="61"/>
      <c r="V615" s="61"/>
      <c r="W615" s="61"/>
      <c r="X615" s="61"/>
    </row>
    <row r="616" spans="21:24" ht="12.75">
      <c r="U616" s="61"/>
      <c r="V616" s="61"/>
      <c r="W616" s="61"/>
      <c r="X616" s="61"/>
    </row>
    <row r="617" spans="21:24" ht="12.75">
      <c r="U617" s="61"/>
      <c r="V617" s="61"/>
      <c r="W617" s="61"/>
      <c r="X617" s="61"/>
    </row>
    <row r="618" spans="21:24" ht="12.75">
      <c r="U618" s="61"/>
      <c r="V618" s="61"/>
      <c r="W618" s="61"/>
      <c r="X618" s="61"/>
    </row>
    <row r="619" spans="21:24" ht="12.75">
      <c r="U619" s="61"/>
      <c r="V619" s="61"/>
      <c r="W619" s="61"/>
      <c r="X619" s="61"/>
    </row>
    <row r="620" spans="21:24" ht="12.75">
      <c r="U620" s="61"/>
      <c r="V620" s="61"/>
      <c r="W620" s="61"/>
      <c r="X620" s="61"/>
    </row>
    <row r="621" spans="21:24" ht="12.75">
      <c r="U621" s="61"/>
      <c r="V621" s="61"/>
      <c r="W621" s="61"/>
      <c r="X621" s="61"/>
    </row>
    <row r="622" spans="21:24" ht="12.75">
      <c r="U622" s="61"/>
      <c r="V622" s="61"/>
      <c r="W622" s="61"/>
      <c r="X622" s="61"/>
    </row>
    <row r="623" spans="21:24" ht="12.75">
      <c r="U623" s="61"/>
      <c r="V623" s="61"/>
      <c r="W623" s="61"/>
      <c r="X623" s="61"/>
    </row>
    <row r="624" spans="21:24" ht="12.75">
      <c r="U624" s="61"/>
      <c r="V624" s="61"/>
      <c r="W624" s="61"/>
      <c r="X624" s="61"/>
    </row>
    <row r="625" spans="21:24" ht="12.75">
      <c r="U625" s="61"/>
      <c r="V625" s="61"/>
      <c r="W625" s="61"/>
      <c r="X625" s="61"/>
    </row>
    <row r="626" spans="21:24" ht="12.75">
      <c r="U626" s="61"/>
      <c r="V626" s="61"/>
      <c r="W626" s="61"/>
      <c r="X626" s="61"/>
    </row>
    <row r="627" spans="21:24" ht="12.75">
      <c r="U627" s="61"/>
      <c r="V627" s="61"/>
      <c r="W627" s="61"/>
      <c r="X627" s="61"/>
    </row>
    <row r="628" spans="21:24" ht="12.75">
      <c r="U628" s="61"/>
      <c r="V628" s="61"/>
      <c r="W628" s="61"/>
      <c r="X628" s="61"/>
    </row>
    <row r="629" spans="21:24" ht="12.75">
      <c r="U629" s="61"/>
      <c r="V629" s="61"/>
      <c r="W629" s="61"/>
      <c r="X629" s="61"/>
    </row>
    <row r="630" spans="21:24" ht="12.75">
      <c r="U630" s="61"/>
      <c r="V630" s="61"/>
      <c r="W630" s="61"/>
      <c r="X630" s="61"/>
    </row>
    <row r="631" spans="21:24" ht="12.75">
      <c r="U631" s="61"/>
      <c r="V631" s="61"/>
      <c r="W631" s="61"/>
      <c r="X631" s="61"/>
    </row>
    <row r="632" spans="21:24" ht="12.75">
      <c r="U632" s="61"/>
      <c r="V632" s="61"/>
      <c r="W632" s="61"/>
      <c r="X632" s="61"/>
    </row>
    <row r="633" spans="21:24" ht="12.75">
      <c r="U633" s="61"/>
      <c r="V633" s="61"/>
      <c r="W633" s="61"/>
      <c r="X633" s="61"/>
    </row>
    <row r="634" spans="21:24" ht="12.75">
      <c r="U634" s="61"/>
      <c r="V634" s="61"/>
      <c r="W634" s="61"/>
      <c r="X634" s="61"/>
    </row>
    <row r="635" spans="21:24" ht="12.75">
      <c r="U635" s="61"/>
      <c r="V635" s="61"/>
      <c r="W635" s="61"/>
      <c r="X635" s="61"/>
    </row>
    <row r="636" spans="21:24" ht="12.75">
      <c r="U636" s="61"/>
      <c r="V636" s="61"/>
      <c r="W636" s="61"/>
      <c r="X636" s="61"/>
    </row>
    <row r="637" spans="21:24" ht="12.75">
      <c r="U637" s="61"/>
      <c r="V637" s="61"/>
      <c r="W637" s="61"/>
      <c r="X637" s="61"/>
    </row>
    <row r="638" spans="21:24" ht="12.75">
      <c r="U638" s="61"/>
      <c r="V638" s="61"/>
      <c r="W638" s="61"/>
      <c r="X638" s="61"/>
    </row>
    <row r="639" spans="21:24" ht="12.75">
      <c r="U639" s="61"/>
      <c r="V639" s="61"/>
      <c r="W639" s="61"/>
      <c r="X639" s="61"/>
    </row>
    <row r="640" spans="21:24" ht="12.75">
      <c r="U640" s="61"/>
      <c r="V640" s="61"/>
      <c r="W640" s="61"/>
      <c r="X640" s="61"/>
    </row>
    <row r="641" spans="21:24" ht="12.75">
      <c r="U641" s="61"/>
      <c r="V641" s="61"/>
      <c r="W641" s="61"/>
      <c r="X641" s="61"/>
    </row>
    <row r="642" spans="21:24" ht="12.75">
      <c r="U642" s="61"/>
      <c r="V642" s="61"/>
      <c r="W642" s="61"/>
      <c r="X642" s="61"/>
    </row>
    <row r="643" spans="21:24" ht="12.75">
      <c r="U643" s="61"/>
      <c r="V643" s="61"/>
      <c r="W643" s="61"/>
      <c r="X643" s="61"/>
    </row>
    <row r="644" spans="21:24" ht="12.75">
      <c r="U644" s="61"/>
      <c r="V644" s="61"/>
      <c r="W644" s="61"/>
      <c r="X644" s="61"/>
    </row>
    <row r="645" spans="21:24" ht="12.75">
      <c r="U645" s="61"/>
      <c r="V645" s="61"/>
      <c r="W645" s="61"/>
      <c r="X645" s="61"/>
    </row>
    <row r="646" spans="21:24" ht="12.75">
      <c r="U646" s="61"/>
      <c r="V646" s="61"/>
      <c r="W646" s="61"/>
      <c r="X646" s="61"/>
    </row>
    <row r="647" spans="21:24" ht="12.75">
      <c r="U647" s="61"/>
      <c r="V647" s="61"/>
      <c r="W647" s="61"/>
      <c r="X647" s="61"/>
    </row>
    <row r="648" spans="21:24" ht="12.75">
      <c r="U648" s="61"/>
      <c r="V648" s="61"/>
      <c r="W648" s="61"/>
      <c r="X648" s="61"/>
    </row>
    <row r="649" spans="21:24" ht="12.75">
      <c r="U649" s="61"/>
      <c r="V649" s="61"/>
      <c r="W649" s="61"/>
      <c r="X649" s="61"/>
    </row>
    <row r="650" spans="21:24" ht="12.75">
      <c r="U650" s="61"/>
      <c r="V650" s="61"/>
      <c r="W650" s="61"/>
      <c r="X650" s="61"/>
    </row>
    <row r="651" spans="21:24" ht="12.75">
      <c r="U651" s="61"/>
      <c r="V651" s="61"/>
      <c r="W651" s="61"/>
      <c r="X651" s="61"/>
    </row>
    <row r="652" spans="21:24" ht="12.75">
      <c r="U652" s="61"/>
      <c r="V652" s="61"/>
      <c r="W652" s="61"/>
      <c r="X652" s="61"/>
    </row>
    <row r="653" spans="21:24" ht="12.75">
      <c r="U653" s="61"/>
      <c r="V653" s="61"/>
      <c r="W653" s="61"/>
      <c r="X653" s="61"/>
    </row>
    <row r="654" spans="21:24" ht="12.75">
      <c r="U654" s="61"/>
      <c r="V654" s="61"/>
      <c r="W654" s="61"/>
      <c r="X654" s="61"/>
    </row>
    <row r="655" spans="21:24" ht="12.75">
      <c r="U655" s="61"/>
      <c r="V655" s="61"/>
      <c r="W655" s="61"/>
      <c r="X655" s="61"/>
    </row>
    <row r="656" spans="21:24" ht="12.75">
      <c r="U656" s="61"/>
      <c r="V656" s="61"/>
      <c r="W656" s="61"/>
      <c r="X656" s="61"/>
    </row>
    <row r="657" spans="21:24" ht="12.75">
      <c r="U657" s="61"/>
      <c r="V657" s="61"/>
      <c r="W657" s="61"/>
      <c r="X657" s="61"/>
    </row>
    <row r="658" spans="21:24" ht="12.75">
      <c r="U658" s="61"/>
      <c r="V658" s="61"/>
      <c r="W658" s="61"/>
      <c r="X658" s="61"/>
    </row>
    <row r="659" spans="21:24" ht="12.75">
      <c r="U659" s="61"/>
      <c r="V659" s="61"/>
      <c r="W659" s="61"/>
      <c r="X659" s="61"/>
    </row>
    <row r="660" spans="21:24" ht="12.75">
      <c r="U660" s="61"/>
      <c r="V660" s="61"/>
      <c r="W660" s="61"/>
      <c r="X660" s="61"/>
    </row>
    <row r="661" spans="21:24" ht="12.75">
      <c r="U661" s="61"/>
      <c r="V661" s="61"/>
      <c r="W661" s="61"/>
      <c r="X661" s="61"/>
    </row>
    <row r="662" spans="21:24" ht="12.75">
      <c r="U662" s="61"/>
      <c r="V662" s="61"/>
      <c r="W662" s="61"/>
      <c r="X662" s="61"/>
    </row>
    <row r="663" spans="21:24" ht="12.75">
      <c r="U663" s="61"/>
      <c r="V663" s="61"/>
      <c r="W663" s="61"/>
      <c r="X663" s="61"/>
    </row>
    <row r="664" spans="21:24" ht="12.75">
      <c r="U664" s="61"/>
      <c r="V664" s="61"/>
      <c r="W664" s="61"/>
      <c r="X664" s="61"/>
    </row>
  </sheetData>
  <sheetProtection/>
  <mergeCells count="24">
    <mergeCell ref="U22:U23"/>
    <mergeCell ref="V22:V23"/>
    <mergeCell ref="A2:A3"/>
    <mergeCell ref="B4:C4"/>
    <mergeCell ref="D2:D3"/>
    <mergeCell ref="B10:C10"/>
    <mergeCell ref="B7:C7"/>
    <mergeCell ref="B2:C3"/>
    <mergeCell ref="T2:T3"/>
    <mergeCell ref="A4:A10"/>
    <mergeCell ref="G22:G23"/>
    <mergeCell ref="H22:I22"/>
    <mergeCell ref="J22:T22"/>
    <mergeCell ref="B8:C8"/>
    <mergeCell ref="B9:C9"/>
    <mergeCell ref="D12:D13"/>
    <mergeCell ref="E2:E3"/>
    <mergeCell ref="T1:AA1"/>
    <mergeCell ref="A1:S1"/>
    <mergeCell ref="B6:C6"/>
    <mergeCell ref="R2:R3"/>
    <mergeCell ref="F2:Q2"/>
    <mergeCell ref="S2:S3"/>
    <mergeCell ref="B5:C5"/>
  </mergeCells>
  <printOptions horizontalCentered="1"/>
  <pageMargins left="0.1968503937007874" right="0.1968503937007874" top="0.35433070866141736" bottom="0.9055118110236221" header="0.5118110236220472" footer="0.5118110236220472"/>
  <pageSetup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TAVANIR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bejeh</dc:creator>
  <cp:keywords/>
  <dc:description/>
  <cp:lastModifiedBy>gh</cp:lastModifiedBy>
  <cp:lastPrinted>2016-01-27T08:10:29Z</cp:lastPrinted>
  <dcterms:created xsi:type="dcterms:W3CDTF">2009-01-28T07:15:21Z</dcterms:created>
  <dcterms:modified xsi:type="dcterms:W3CDTF">2017-05-06T06:33:28Z</dcterms:modified>
  <cp:category/>
  <cp:version/>
  <cp:contentType/>
  <cp:contentStatus/>
</cp:coreProperties>
</file>